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712_66a73d9798ed9" sheetId="1" r:id="rId1"/>
  </sheets>
  <definedNames>
    <definedName name="_xlnm._FilterDatabase" localSheetId="0" hidden="1">'6712_66a73d9798ed9'!$A$2:$E$455</definedName>
  </definedNames>
  <calcPr calcId="144525"/>
</workbook>
</file>

<file path=xl/sharedStrings.xml><?xml version="1.0" encoding="utf-8"?>
<sst xmlns="http://schemas.openxmlformats.org/spreadsheetml/2006/main" count="66" uniqueCount="7">
  <si>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年杜集区高校毕业生基层特定岗位人员补录笔试成绩汇总表</t>
    </r>
  </si>
  <si>
    <r>
      <rPr>
        <sz val="12"/>
        <color theme="1"/>
        <rFont val="黑体"/>
        <charset val="134"/>
      </rPr>
      <t>准考证号</t>
    </r>
  </si>
  <si>
    <r>
      <rPr>
        <sz val="12"/>
        <color theme="1"/>
        <rFont val="黑体"/>
        <charset val="134"/>
      </rPr>
      <t>职业能力倾向测验</t>
    </r>
  </si>
  <si>
    <r>
      <rPr>
        <sz val="12"/>
        <color theme="1"/>
        <rFont val="黑体"/>
        <charset val="134"/>
      </rPr>
      <t>综合应用能力</t>
    </r>
  </si>
  <si>
    <t>笔试合成成绩</t>
  </si>
  <si>
    <r>
      <rPr>
        <sz val="12"/>
        <color theme="1"/>
        <rFont val="黑体"/>
        <charset val="134"/>
      </rPr>
      <t>备注</t>
    </r>
  </si>
  <si>
    <r>
      <rPr>
        <sz val="11"/>
        <color theme="1"/>
        <rFont val="等线"/>
        <charset val="134"/>
      </rPr>
      <t>缺考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</si>
</sst>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8"/>
      <color theme="1"/>
      <name val="方正小标宋简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5"/>
  <sheetViews>
    <sheetView tabSelected="1" workbookViewId="0">
      <selection activeCell="H8" sqref="H8"/>
    </sheetView>
  </sheetViews>
  <sheetFormatPr defaultColWidth="9" defaultRowHeight="15" customHeight="1" outlineLevelCol="4"/>
  <cols>
    <col min="1" max="1" width="15.625" style="1" customWidth="1"/>
    <col min="2" max="2" width="17.125" style="2" customWidth="1"/>
    <col min="3" max="3" width="13.875" style="2" customWidth="1"/>
    <col min="4" max="4" width="14.75" style="2" customWidth="1"/>
    <col min="5" max="5" width="10.875" style="1" customWidth="1"/>
    <col min="6" max="16384" width="9" style="1"/>
  </cols>
  <sheetData>
    <row r="1" ht="60" customHeight="1" spans="1:5">
      <c r="A1" s="3" t="s">
        <v>0</v>
      </c>
      <c r="B1" s="3"/>
      <c r="C1" s="3"/>
      <c r="D1" s="3"/>
      <c r="E1" s="3"/>
    </row>
    <row r="2" ht="29" customHeight="1" spans="1:5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customHeight="1" spans="1:5">
      <c r="A3" s="8" t="str">
        <f>"2024070423"</f>
        <v>2024070423</v>
      </c>
      <c r="B3" s="9">
        <v>79.5</v>
      </c>
      <c r="C3" s="10">
        <v>72</v>
      </c>
      <c r="D3" s="10">
        <v>75.75</v>
      </c>
      <c r="E3" s="8"/>
    </row>
    <row r="4" customHeight="1" spans="1:5">
      <c r="A4" s="8" t="str">
        <f>"2024071401"</f>
        <v>2024071401</v>
      </c>
      <c r="B4" s="9">
        <v>78.4</v>
      </c>
      <c r="C4" s="10">
        <v>70</v>
      </c>
      <c r="D4" s="10">
        <v>74.2</v>
      </c>
      <c r="E4" s="8"/>
    </row>
    <row r="5" customHeight="1" spans="1:5">
      <c r="A5" s="8" t="str">
        <f>"2024071227"</f>
        <v>2024071227</v>
      </c>
      <c r="B5" s="9">
        <v>69.8</v>
      </c>
      <c r="C5" s="10">
        <v>77</v>
      </c>
      <c r="D5" s="10">
        <v>73.4</v>
      </c>
      <c r="E5" s="8"/>
    </row>
    <row r="6" customHeight="1" spans="1:5">
      <c r="A6" s="8" t="str">
        <f>"2024071112"</f>
        <v>2024071112</v>
      </c>
      <c r="B6" s="9">
        <v>72.9</v>
      </c>
      <c r="C6" s="10">
        <v>73</v>
      </c>
      <c r="D6" s="10">
        <v>72.95</v>
      </c>
      <c r="E6" s="8"/>
    </row>
    <row r="7" customHeight="1" spans="1:5">
      <c r="A7" s="8" t="str">
        <f>"2024071325"</f>
        <v>2024071325</v>
      </c>
      <c r="B7" s="9">
        <v>76.2</v>
      </c>
      <c r="C7" s="10">
        <v>69</v>
      </c>
      <c r="D7" s="10">
        <v>72.6</v>
      </c>
      <c r="E7" s="8"/>
    </row>
    <row r="8" customHeight="1" spans="1:5">
      <c r="A8" s="8" t="str">
        <f>"2024070302"</f>
        <v>2024070302</v>
      </c>
      <c r="B8" s="9">
        <v>69.2</v>
      </c>
      <c r="C8" s="10">
        <v>76</v>
      </c>
      <c r="D8" s="10">
        <v>72.6</v>
      </c>
      <c r="E8" s="8"/>
    </row>
    <row r="9" customHeight="1" spans="1:5">
      <c r="A9" s="8" t="str">
        <f>"2024071115"</f>
        <v>2024071115</v>
      </c>
      <c r="B9" s="9">
        <v>70.2</v>
      </c>
      <c r="C9" s="10">
        <v>74</v>
      </c>
      <c r="D9" s="10">
        <v>72.1</v>
      </c>
      <c r="E9" s="8"/>
    </row>
    <row r="10" customHeight="1" spans="1:5">
      <c r="A10" s="8" t="str">
        <f>"2024071107"</f>
        <v>2024071107</v>
      </c>
      <c r="B10" s="9">
        <v>72.9</v>
      </c>
      <c r="C10" s="10">
        <v>71</v>
      </c>
      <c r="D10" s="10">
        <v>71.95</v>
      </c>
      <c r="E10" s="8"/>
    </row>
    <row r="11" customHeight="1" spans="1:5">
      <c r="A11" s="8" t="str">
        <f>"2024071503"</f>
        <v>2024071503</v>
      </c>
      <c r="B11" s="9">
        <v>71</v>
      </c>
      <c r="C11" s="10">
        <v>72</v>
      </c>
      <c r="D11" s="10">
        <v>71.5</v>
      </c>
      <c r="E11" s="8"/>
    </row>
    <row r="12" customHeight="1" spans="1:5">
      <c r="A12" s="8" t="str">
        <f>"2024070420"</f>
        <v>2024070420</v>
      </c>
      <c r="B12" s="9">
        <v>69</v>
      </c>
      <c r="C12" s="10">
        <v>74</v>
      </c>
      <c r="D12" s="10">
        <v>71.5</v>
      </c>
      <c r="E12" s="8"/>
    </row>
    <row r="13" customHeight="1" spans="1:5">
      <c r="A13" s="8" t="str">
        <f>"2024071016"</f>
        <v>2024071016</v>
      </c>
      <c r="B13" s="9">
        <v>71.3</v>
      </c>
      <c r="C13" s="10">
        <v>71</v>
      </c>
      <c r="D13" s="10">
        <v>71.15</v>
      </c>
      <c r="E13" s="8"/>
    </row>
    <row r="14" customHeight="1" spans="1:5">
      <c r="A14" s="8" t="str">
        <f>"2024070419"</f>
        <v>2024070419</v>
      </c>
      <c r="B14" s="9">
        <v>71</v>
      </c>
      <c r="C14" s="10">
        <v>71</v>
      </c>
      <c r="D14" s="10">
        <v>71</v>
      </c>
      <c r="E14" s="8"/>
    </row>
    <row r="15" customHeight="1" spans="1:5">
      <c r="A15" s="8" t="str">
        <f>"2024070918"</f>
        <v>2024070918</v>
      </c>
      <c r="B15" s="9">
        <v>73.9</v>
      </c>
      <c r="C15" s="10">
        <v>68</v>
      </c>
      <c r="D15" s="10">
        <v>70.95</v>
      </c>
      <c r="E15" s="8"/>
    </row>
    <row r="16" customHeight="1" spans="1:5">
      <c r="A16" s="8" t="str">
        <f>"2024070517"</f>
        <v>2024070517</v>
      </c>
      <c r="B16" s="9">
        <v>69.9</v>
      </c>
      <c r="C16" s="10">
        <v>72</v>
      </c>
      <c r="D16" s="10">
        <v>70.95</v>
      </c>
      <c r="E16" s="8"/>
    </row>
    <row r="17" customHeight="1" spans="1:5">
      <c r="A17" s="8" t="str">
        <f>"2024071419"</f>
        <v>2024071419</v>
      </c>
      <c r="B17" s="9">
        <v>73.7</v>
      </c>
      <c r="C17" s="10">
        <v>68</v>
      </c>
      <c r="D17" s="10">
        <v>70.85</v>
      </c>
      <c r="E17" s="8"/>
    </row>
    <row r="18" customHeight="1" spans="1:5">
      <c r="A18" s="8" t="str">
        <f>"2024070822"</f>
        <v>2024070822</v>
      </c>
      <c r="B18" s="9">
        <v>65.3</v>
      </c>
      <c r="C18" s="10">
        <v>76</v>
      </c>
      <c r="D18" s="10">
        <v>70.65</v>
      </c>
      <c r="E18" s="8"/>
    </row>
    <row r="19" customHeight="1" spans="1:5">
      <c r="A19" s="8" t="str">
        <f>"2024071406"</f>
        <v>2024071406</v>
      </c>
      <c r="B19" s="9">
        <v>75.2</v>
      </c>
      <c r="C19" s="10">
        <v>66</v>
      </c>
      <c r="D19" s="10">
        <v>70.6</v>
      </c>
      <c r="E19" s="8"/>
    </row>
    <row r="20" customHeight="1" spans="1:5">
      <c r="A20" s="8" t="str">
        <f>"2024070216"</f>
        <v>2024070216</v>
      </c>
      <c r="B20" s="9">
        <v>74.2</v>
      </c>
      <c r="C20" s="10">
        <v>67</v>
      </c>
      <c r="D20" s="10">
        <v>70.6</v>
      </c>
      <c r="E20" s="8"/>
    </row>
    <row r="21" customHeight="1" spans="1:5">
      <c r="A21" s="8" t="str">
        <f>"2024070909"</f>
        <v>2024070909</v>
      </c>
      <c r="B21" s="9">
        <v>67</v>
      </c>
      <c r="C21" s="10">
        <v>74</v>
      </c>
      <c r="D21" s="10">
        <v>70.5</v>
      </c>
      <c r="E21" s="8"/>
    </row>
    <row r="22" customHeight="1" spans="1:5">
      <c r="A22" s="8" t="str">
        <f>"2024071116"</f>
        <v>2024071116</v>
      </c>
      <c r="B22" s="9">
        <v>69.9</v>
      </c>
      <c r="C22" s="10">
        <v>71</v>
      </c>
      <c r="D22" s="10">
        <v>70.45</v>
      </c>
      <c r="E22" s="8"/>
    </row>
    <row r="23" customHeight="1" spans="1:5">
      <c r="A23" s="8" t="str">
        <f>"2024070520"</f>
        <v>2024070520</v>
      </c>
      <c r="B23" s="9">
        <v>70.7</v>
      </c>
      <c r="C23" s="10">
        <v>70</v>
      </c>
      <c r="D23" s="10">
        <v>70.35</v>
      </c>
      <c r="E23" s="8"/>
    </row>
    <row r="24" customHeight="1" spans="1:5">
      <c r="A24" s="8" t="str">
        <f>"2024070606"</f>
        <v>2024070606</v>
      </c>
      <c r="B24" s="9">
        <v>66.4</v>
      </c>
      <c r="C24" s="10">
        <v>74</v>
      </c>
      <c r="D24" s="10">
        <v>70.2</v>
      </c>
      <c r="E24" s="8"/>
    </row>
    <row r="25" customHeight="1" spans="1:5">
      <c r="A25" s="8" t="str">
        <f>"2024070603"</f>
        <v>2024070603</v>
      </c>
      <c r="B25" s="9">
        <v>68.1</v>
      </c>
      <c r="C25" s="10">
        <v>72</v>
      </c>
      <c r="D25" s="10">
        <v>70.05</v>
      </c>
      <c r="E25" s="8"/>
    </row>
    <row r="26" customHeight="1" spans="1:5">
      <c r="A26" s="8" t="str">
        <f>"2024071101"</f>
        <v>2024071101</v>
      </c>
      <c r="B26" s="9">
        <v>72.7</v>
      </c>
      <c r="C26" s="10">
        <v>67</v>
      </c>
      <c r="D26" s="10">
        <v>69.85</v>
      </c>
      <c r="E26" s="8"/>
    </row>
    <row r="27" customHeight="1" spans="1:5">
      <c r="A27" s="8" t="str">
        <f>"2024070902"</f>
        <v>2024070902</v>
      </c>
      <c r="B27" s="9">
        <v>69</v>
      </c>
      <c r="C27" s="10">
        <v>70</v>
      </c>
      <c r="D27" s="10">
        <v>69.5</v>
      </c>
      <c r="E27" s="8"/>
    </row>
    <row r="28" customHeight="1" spans="1:5">
      <c r="A28" s="8" t="str">
        <f>"2024070402"</f>
        <v>2024070402</v>
      </c>
      <c r="B28" s="9">
        <v>67</v>
      </c>
      <c r="C28" s="10">
        <v>72</v>
      </c>
      <c r="D28" s="10">
        <v>69.5</v>
      </c>
      <c r="E28" s="8"/>
    </row>
    <row r="29" customHeight="1" spans="1:5">
      <c r="A29" s="11" t="str">
        <f>"2024071529"</f>
        <v>2024071529</v>
      </c>
      <c r="B29" s="12">
        <v>64.8</v>
      </c>
      <c r="C29" s="13">
        <v>74</v>
      </c>
      <c r="D29" s="13">
        <v>69.4</v>
      </c>
      <c r="E29" s="11"/>
    </row>
    <row r="30" customHeight="1" spans="1:5">
      <c r="A30" s="11" t="str">
        <f>"2024071425"</f>
        <v>2024071425</v>
      </c>
      <c r="B30" s="12">
        <v>65.1</v>
      </c>
      <c r="C30" s="13">
        <v>73</v>
      </c>
      <c r="D30" s="13">
        <v>69.05</v>
      </c>
      <c r="E30" s="11"/>
    </row>
    <row r="31" customHeight="1" spans="1:5">
      <c r="A31" s="11" t="str">
        <f>"2024070709"</f>
        <v>2024070709</v>
      </c>
      <c r="B31" s="12">
        <v>71</v>
      </c>
      <c r="C31" s="13">
        <v>67</v>
      </c>
      <c r="D31" s="13">
        <v>69</v>
      </c>
      <c r="E31" s="11"/>
    </row>
    <row r="32" customHeight="1" spans="1:5">
      <c r="A32" s="11" t="str">
        <f>"2024071105"</f>
        <v>2024071105</v>
      </c>
      <c r="B32" s="12">
        <v>70.7</v>
      </c>
      <c r="C32" s="13">
        <v>67</v>
      </c>
      <c r="D32" s="13">
        <v>68.85</v>
      </c>
      <c r="E32" s="11"/>
    </row>
    <row r="33" customHeight="1" spans="1:5">
      <c r="A33" s="11" t="str">
        <f>"2024071428"</f>
        <v>2024071428</v>
      </c>
      <c r="B33" s="12">
        <v>77.5</v>
      </c>
      <c r="C33" s="13">
        <v>60</v>
      </c>
      <c r="D33" s="13">
        <v>68.75</v>
      </c>
      <c r="E33" s="11"/>
    </row>
    <row r="34" customHeight="1" spans="1:5">
      <c r="A34" s="11" t="str">
        <f>"2024070724"</f>
        <v>2024070724</v>
      </c>
      <c r="B34" s="12">
        <v>67.1</v>
      </c>
      <c r="C34" s="13">
        <v>70</v>
      </c>
      <c r="D34" s="13">
        <v>68.55</v>
      </c>
      <c r="E34" s="11"/>
    </row>
    <row r="35" customHeight="1" spans="1:5">
      <c r="A35" s="11" t="str">
        <f>"2024071508"</f>
        <v>2024071508</v>
      </c>
      <c r="B35" s="12">
        <v>69</v>
      </c>
      <c r="C35" s="13">
        <v>68</v>
      </c>
      <c r="D35" s="13">
        <v>68.5</v>
      </c>
      <c r="E35" s="11"/>
    </row>
    <row r="36" customHeight="1" spans="1:5">
      <c r="A36" s="11" t="str">
        <f>"2024070806"</f>
        <v>2024070806</v>
      </c>
      <c r="B36" s="12">
        <v>67</v>
      </c>
      <c r="C36" s="13">
        <v>70</v>
      </c>
      <c r="D36" s="13">
        <v>68.5</v>
      </c>
      <c r="E36" s="11"/>
    </row>
    <row r="37" customHeight="1" spans="1:5">
      <c r="A37" s="11" t="str">
        <f>"2024070422"</f>
        <v>2024070422</v>
      </c>
      <c r="B37" s="12">
        <v>64</v>
      </c>
      <c r="C37" s="13">
        <v>73</v>
      </c>
      <c r="D37" s="13">
        <v>68.5</v>
      </c>
      <c r="E37" s="11"/>
    </row>
    <row r="38" customHeight="1" spans="1:5">
      <c r="A38" s="11" t="str">
        <f>"2024070516"</f>
        <v>2024070516</v>
      </c>
      <c r="B38" s="12">
        <v>59</v>
      </c>
      <c r="C38" s="13">
        <v>78</v>
      </c>
      <c r="D38" s="13">
        <v>68.5</v>
      </c>
      <c r="E38" s="11"/>
    </row>
    <row r="39" customHeight="1" spans="1:5">
      <c r="A39" s="11" t="str">
        <f>"2024071304"</f>
        <v>2024071304</v>
      </c>
      <c r="B39" s="12">
        <v>72.4</v>
      </c>
      <c r="C39" s="13">
        <v>64</v>
      </c>
      <c r="D39" s="13">
        <v>68.2</v>
      </c>
      <c r="E39" s="11"/>
    </row>
    <row r="40" customHeight="1" spans="1:5">
      <c r="A40" s="11" t="str">
        <f>"2024070614"</f>
        <v>2024070614</v>
      </c>
      <c r="B40" s="12">
        <v>66.4</v>
      </c>
      <c r="C40" s="13">
        <v>70</v>
      </c>
      <c r="D40" s="13">
        <v>68.2</v>
      </c>
      <c r="E40" s="11"/>
    </row>
    <row r="41" customHeight="1" spans="1:5">
      <c r="A41" s="11" t="str">
        <f>"2024070203"</f>
        <v>2024070203</v>
      </c>
      <c r="B41" s="12">
        <v>63.4</v>
      </c>
      <c r="C41" s="13">
        <v>73</v>
      </c>
      <c r="D41" s="13">
        <v>68.2</v>
      </c>
      <c r="E41" s="11"/>
    </row>
    <row r="42" customHeight="1" spans="1:5">
      <c r="A42" s="11" t="str">
        <f>"2024071223"</f>
        <v>2024071223</v>
      </c>
      <c r="B42" s="12">
        <v>70.3</v>
      </c>
      <c r="C42" s="13">
        <v>66</v>
      </c>
      <c r="D42" s="13">
        <v>68.15</v>
      </c>
      <c r="E42" s="11"/>
    </row>
    <row r="43" customHeight="1" spans="1:5">
      <c r="A43" s="11" t="str">
        <f>"2024070624"</f>
        <v>2024070624</v>
      </c>
      <c r="B43" s="12">
        <v>71.2</v>
      </c>
      <c r="C43" s="13">
        <v>65</v>
      </c>
      <c r="D43" s="13">
        <v>68.1</v>
      </c>
      <c r="E43" s="11"/>
    </row>
    <row r="44" customHeight="1" spans="1:5">
      <c r="A44" s="11" t="str">
        <f>"2024070228"</f>
        <v>2024070228</v>
      </c>
      <c r="B44" s="12">
        <v>69.2</v>
      </c>
      <c r="C44" s="13">
        <v>67</v>
      </c>
      <c r="D44" s="13">
        <v>68.1</v>
      </c>
      <c r="E44" s="11"/>
    </row>
    <row r="45" customHeight="1" spans="1:5">
      <c r="A45" s="11" t="str">
        <f>"2024070719"</f>
        <v>2024070719</v>
      </c>
      <c r="B45" s="12">
        <v>70.1</v>
      </c>
      <c r="C45" s="13">
        <v>66</v>
      </c>
      <c r="D45" s="13">
        <v>68.05</v>
      </c>
      <c r="E45" s="11"/>
    </row>
    <row r="46" customHeight="1" spans="1:5">
      <c r="A46" s="11" t="str">
        <f>"2024071429"</f>
        <v>2024071429</v>
      </c>
      <c r="B46" s="12">
        <v>72.9</v>
      </c>
      <c r="C46" s="13">
        <v>63</v>
      </c>
      <c r="D46" s="13">
        <v>67.95</v>
      </c>
      <c r="E46" s="11"/>
    </row>
    <row r="47" customHeight="1" spans="1:5">
      <c r="A47" s="11" t="str">
        <f>"2024070928"</f>
        <v>2024070928</v>
      </c>
      <c r="B47" s="12">
        <v>67.9</v>
      </c>
      <c r="C47" s="13">
        <v>68</v>
      </c>
      <c r="D47" s="13">
        <v>67.95</v>
      </c>
      <c r="E47" s="11"/>
    </row>
    <row r="48" customHeight="1" spans="1:5">
      <c r="A48" s="11" t="str">
        <f>"2024070524"</f>
        <v>2024070524</v>
      </c>
      <c r="B48" s="12">
        <v>76.8</v>
      </c>
      <c r="C48" s="13">
        <v>59</v>
      </c>
      <c r="D48" s="13">
        <v>67.9</v>
      </c>
      <c r="E48" s="11"/>
    </row>
    <row r="49" customHeight="1" spans="1:5">
      <c r="A49" s="11" t="str">
        <f>"2024071028"</f>
        <v>2024071028</v>
      </c>
      <c r="B49" s="12">
        <v>63.7</v>
      </c>
      <c r="C49" s="13">
        <v>72</v>
      </c>
      <c r="D49" s="13">
        <v>67.85</v>
      </c>
      <c r="E49" s="11"/>
    </row>
    <row r="50" customHeight="1" spans="1:5">
      <c r="A50" s="11" t="str">
        <f>"2024070404"</f>
        <v>2024070404</v>
      </c>
      <c r="B50" s="12">
        <v>64.6</v>
      </c>
      <c r="C50" s="13">
        <v>71</v>
      </c>
      <c r="D50" s="13">
        <v>67.8</v>
      </c>
      <c r="E50" s="11"/>
    </row>
    <row r="51" customHeight="1" spans="1:5">
      <c r="A51" s="11" t="str">
        <f>"2024071319"</f>
        <v>2024071319</v>
      </c>
      <c r="B51" s="12">
        <v>68.5</v>
      </c>
      <c r="C51" s="13">
        <v>67</v>
      </c>
      <c r="D51" s="13">
        <v>67.75</v>
      </c>
      <c r="E51" s="11"/>
    </row>
    <row r="52" customHeight="1" spans="1:5">
      <c r="A52" s="11" t="str">
        <f>"2024070425"</f>
        <v>2024070425</v>
      </c>
      <c r="B52" s="12">
        <v>66.4</v>
      </c>
      <c r="C52" s="13">
        <v>69</v>
      </c>
      <c r="D52" s="13">
        <v>67.7</v>
      </c>
      <c r="E52" s="11"/>
    </row>
    <row r="53" customHeight="1" spans="1:5">
      <c r="A53" s="11" t="str">
        <f>"2024070628"</f>
        <v>2024070628</v>
      </c>
      <c r="B53" s="12">
        <v>73.3</v>
      </c>
      <c r="C53" s="13">
        <v>62</v>
      </c>
      <c r="D53" s="13">
        <v>67.65</v>
      </c>
      <c r="E53" s="11"/>
    </row>
    <row r="54" customHeight="1" spans="1:5">
      <c r="A54" s="11" t="str">
        <f>"2024070124"</f>
        <v>2024070124</v>
      </c>
      <c r="B54" s="12">
        <v>67.2</v>
      </c>
      <c r="C54" s="13">
        <v>68</v>
      </c>
      <c r="D54" s="13">
        <v>67.6</v>
      </c>
      <c r="E54" s="11"/>
    </row>
    <row r="55" customHeight="1" spans="1:5">
      <c r="A55" s="11" t="str">
        <f>"2024071119"</f>
        <v>2024071119</v>
      </c>
      <c r="B55" s="12">
        <v>64.2</v>
      </c>
      <c r="C55" s="13">
        <v>71</v>
      </c>
      <c r="D55" s="13">
        <v>67.6</v>
      </c>
      <c r="E55" s="11"/>
    </row>
    <row r="56" customHeight="1" spans="1:5">
      <c r="A56" s="11" t="str">
        <f>"2024071204"</f>
        <v>2024071204</v>
      </c>
      <c r="B56" s="12">
        <v>68</v>
      </c>
      <c r="C56" s="13">
        <v>67</v>
      </c>
      <c r="D56" s="13">
        <v>67.5</v>
      </c>
      <c r="E56" s="11"/>
    </row>
    <row r="57" customHeight="1" spans="1:5">
      <c r="A57" s="11" t="str">
        <f>"2024070503"</f>
        <v>2024070503</v>
      </c>
      <c r="B57" s="12">
        <v>66.8</v>
      </c>
      <c r="C57" s="13">
        <v>68</v>
      </c>
      <c r="D57" s="13">
        <v>67.4</v>
      </c>
      <c r="E57" s="11"/>
    </row>
    <row r="58" customHeight="1" spans="1:5">
      <c r="A58" s="11" t="str">
        <f>"2024071328"</f>
        <v>2024071328</v>
      </c>
      <c r="B58" s="12">
        <v>65.8</v>
      </c>
      <c r="C58" s="13">
        <v>69</v>
      </c>
      <c r="D58" s="13">
        <v>67.4</v>
      </c>
      <c r="E58" s="11"/>
    </row>
    <row r="59" customHeight="1" spans="1:5">
      <c r="A59" s="11" t="str">
        <f>"2024070202"</f>
        <v>2024070202</v>
      </c>
      <c r="B59" s="12">
        <v>67.6</v>
      </c>
      <c r="C59" s="13">
        <v>67</v>
      </c>
      <c r="D59" s="13">
        <v>67.3</v>
      </c>
      <c r="E59" s="11"/>
    </row>
    <row r="60" customHeight="1" spans="1:5">
      <c r="A60" s="11" t="str">
        <f>"2024070622"</f>
        <v>2024070622</v>
      </c>
      <c r="B60" s="12">
        <v>63.6</v>
      </c>
      <c r="C60" s="13">
        <v>71</v>
      </c>
      <c r="D60" s="13">
        <v>67.3</v>
      </c>
      <c r="E60" s="11"/>
    </row>
    <row r="61" customHeight="1" spans="1:5">
      <c r="A61" s="11" t="str">
        <f>"2024071015"</f>
        <v>2024071015</v>
      </c>
      <c r="B61" s="12">
        <v>71.5</v>
      </c>
      <c r="C61" s="13">
        <v>63</v>
      </c>
      <c r="D61" s="13">
        <v>67.25</v>
      </c>
      <c r="E61" s="11"/>
    </row>
    <row r="62" customHeight="1" spans="1:5">
      <c r="A62" s="11" t="str">
        <f>"2024071011"</f>
        <v>2024071011</v>
      </c>
      <c r="B62" s="12">
        <v>74.3</v>
      </c>
      <c r="C62" s="13">
        <v>60</v>
      </c>
      <c r="D62" s="13">
        <v>67.15</v>
      </c>
      <c r="E62" s="11"/>
    </row>
    <row r="63" customHeight="1" spans="1:5">
      <c r="A63" s="11" t="str">
        <f>"2024070108"</f>
        <v>2024070108</v>
      </c>
      <c r="B63" s="12">
        <v>67.2</v>
      </c>
      <c r="C63" s="13">
        <v>67</v>
      </c>
      <c r="D63" s="13">
        <v>67.1</v>
      </c>
      <c r="E63" s="11"/>
    </row>
    <row r="64" customHeight="1" spans="1:5">
      <c r="A64" s="11" t="str">
        <f>"2024071210"</f>
        <v>2024071210</v>
      </c>
      <c r="B64" s="12">
        <v>68</v>
      </c>
      <c r="C64" s="13">
        <v>66</v>
      </c>
      <c r="D64" s="13">
        <v>67</v>
      </c>
      <c r="E64" s="11"/>
    </row>
    <row r="65" customHeight="1" spans="1:5">
      <c r="A65" s="11" t="str">
        <f>"2024070127"</f>
        <v>2024070127</v>
      </c>
      <c r="B65" s="12">
        <v>68.6</v>
      </c>
      <c r="C65" s="13">
        <v>65</v>
      </c>
      <c r="D65" s="13">
        <v>66.8</v>
      </c>
      <c r="E65" s="11"/>
    </row>
    <row r="66" customHeight="1" spans="1:5">
      <c r="A66" s="11" t="str">
        <f>"2024071306"</f>
        <v>2024071306</v>
      </c>
      <c r="B66" s="12">
        <v>66.5</v>
      </c>
      <c r="C66" s="13">
        <v>67</v>
      </c>
      <c r="D66" s="13">
        <v>66.75</v>
      </c>
      <c r="E66" s="11"/>
    </row>
    <row r="67" customHeight="1" spans="1:5">
      <c r="A67" s="11" t="str">
        <f>"2024070421"</f>
        <v>2024070421</v>
      </c>
      <c r="B67" s="12">
        <v>61.5</v>
      </c>
      <c r="C67" s="13">
        <v>72</v>
      </c>
      <c r="D67" s="13">
        <v>66.75</v>
      </c>
      <c r="E67" s="11"/>
    </row>
    <row r="68" customHeight="1" spans="1:5">
      <c r="A68" s="11" t="str">
        <f>"2024071004"</f>
        <v>2024071004</v>
      </c>
      <c r="B68" s="12">
        <v>64.3</v>
      </c>
      <c r="C68" s="13">
        <v>69</v>
      </c>
      <c r="D68" s="13">
        <v>66.65</v>
      </c>
      <c r="E68" s="11"/>
    </row>
    <row r="69" customHeight="1" spans="1:5">
      <c r="A69" s="11" t="str">
        <f>"2024070112"</f>
        <v>2024070112</v>
      </c>
      <c r="B69" s="12">
        <v>72.1</v>
      </c>
      <c r="C69" s="13">
        <v>61</v>
      </c>
      <c r="D69" s="13">
        <v>66.55</v>
      </c>
      <c r="E69" s="11"/>
    </row>
    <row r="70" customHeight="1" spans="1:5">
      <c r="A70" s="11" t="str">
        <f>"2024071217"</f>
        <v>2024071217</v>
      </c>
      <c r="B70" s="12">
        <v>68.1</v>
      </c>
      <c r="C70" s="13">
        <v>65</v>
      </c>
      <c r="D70" s="13">
        <v>66.55</v>
      </c>
      <c r="E70" s="11"/>
    </row>
    <row r="71" customHeight="1" spans="1:5">
      <c r="A71" s="11" t="str">
        <f>"2024071201"</f>
        <v>2024071201</v>
      </c>
      <c r="B71" s="12">
        <v>69.5</v>
      </c>
      <c r="C71" s="13">
        <v>63</v>
      </c>
      <c r="D71" s="13">
        <v>66.25</v>
      </c>
      <c r="E71" s="11"/>
    </row>
    <row r="72" customHeight="1" spans="1:5">
      <c r="A72" s="11" t="str">
        <f>"2024071122"</f>
        <v>2024071122</v>
      </c>
      <c r="B72" s="12">
        <v>59.3</v>
      </c>
      <c r="C72" s="13">
        <v>73</v>
      </c>
      <c r="D72" s="13">
        <v>66.15</v>
      </c>
      <c r="E72" s="11"/>
    </row>
    <row r="73" customHeight="1" spans="1:5">
      <c r="A73" s="11" t="str">
        <f>"2024071212"</f>
        <v>2024071212</v>
      </c>
      <c r="B73" s="12">
        <v>58.2</v>
      </c>
      <c r="C73" s="13">
        <v>74</v>
      </c>
      <c r="D73" s="13">
        <v>66.1</v>
      </c>
      <c r="E73" s="11"/>
    </row>
    <row r="74" customHeight="1" spans="1:5">
      <c r="A74" s="11" t="str">
        <f>"2024071002"</f>
        <v>2024071002</v>
      </c>
      <c r="B74" s="12">
        <v>71</v>
      </c>
      <c r="C74" s="13">
        <v>61</v>
      </c>
      <c r="D74" s="13">
        <v>66</v>
      </c>
      <c r="E74" s="11"/>
    </row>
    <row r="75" customHeight="1" spans="1:5">
      <c r="A75" s="11" t="str">
        <f>"2024070818"</f>
        <v>2024070818</v>
      </c>
      <c r="B75" s="12">
        <v>62</v>
      </c>
      <c r="C75" s="13">
        <v>70</v>
      </c>
      <c r="D75" s="13">
        <v>66</v>
      </c>
      <c r="E75" s="11"/>
    </row>
    <row r="76" customHeight="1" spans="1:5">
      <c r="A76" s="11" t="str">
        <f>"2024071225"</f>
        <v>2024071225</v>
      </c>
      <c r="B76" s="12">
        <v>66.9</v>
      </c>
      <c r="C76" s="13">
        <v>65</v>
      </c>
      <c r="D76" s="13">
        <v>65.95</v>
      </c>
      <c r="E76" s="11"/>
    </row>
    <row r="77" customHeight="1" spans="1:5">
      <c r="A77" s="11" t="str">
        <f>"2024070529"</f>
        <v>2024070529</v>
      </c>
      <c r="B77" s="12">
        <v>58.9</v>
      </c>
      <c r="C77" s="13">
        <v>73</v>
      </c>
      <c r="D77" s="13">
        <v>65.95</v>
      </c>
      <c r="E77" s="11"/>
    </row>
    <row r="78" customHeight="1" spans="1:5">
      <c r="A78" s="11" t="str">
        <f>"2024071108"</f>
        <v>2024071108</v>
      </c>
      <c r="B78" s="12">
        <v>67.8</v>
      </c>
      <c r="C78" s="13">
        <v>64</v>
      </c>
      <c r="D78" s="13">
        <v>65.9</v>
      </c>
      <c r="E78" s="11"/>
    </row>
    <row r="79" customHeight="1" spans="1:5">
      <c r="A79" s="11" t="str">
        <f>"2024070330"</f>
        <v>2024070330</v>
      </c>
      <c r="B79" s="12">
        <v>66.8</v>
      </c>
      <c r="C79" s="13">
        <v>65</v>
      </c>
      <c r="D79" s="13">
        <v>65.9</v>
      </c>
      <c r="E79" s="11"/>
    </row>
    <row r="80" customHeight="1" spans="1:5">
      <c r="A80" s="11" t="str">
        <f>"2024071226"</f>
        <v>2024071226</v>
      </c>
      <c r="B80" s="12">
        <v>64.7</v>
      </c>
      <c r="C80" s="13">
        <v>67</v>
      </c>
      <c r="D80" s="13">
        <v>65.85</v>
      </c>
      <c r="E80" s="11"/>
    </row>
    <row r="81" customHeight="1" spans="1:5">
      <c r="A81" s="11" t="str">
        <f>"2024071303"</f>
        <v>2024071303</v>
      </c>
      <c r="B81" s="12">
        <v>64.6</v>
      </c>
      <c r="C81" s="13">
        <v>67</v>
      </c>
      <c r="D81" s="13">
        <v>65.8</v>
      </c>
      <c r="E81" s="11"/>
    </row>
    <row r="82" customHeight="1" spans="1:5">
      <c r="A82" s="11" t="str">
        <f>"2024071417"</f>
        <v>2024071417</v>
      </c>
      <c r="B82" s="12">
        <v>61.1</v>
      </c>
      <c r="C82" s="13">
        <v>70</v>
      </c>
      <c r="D82" s="13">
        <v>65.55</v>
      </c>
      <c r="E82" s="11"/>
    </row>
    <row r="83" customHeight="1" spans="1:5">
      <c r="A83" s="11" t="str">
        <f>"2024071104"</f>
        <v>2024071104</v>
      </c>
      <c r="B83" s="12">
        <v>66.9</v>
      </c>
      <c r="C83" s="13">
        <v>64</v>
      </c>
      <c r="D83" s="13">
        <v>65.45</v>
      </c>
      <c r="E83" s="11"/>
    </row>
    <row r="84" customHeight="1" spans="1:5">
      <c r="A84" s="11" t="str">
        <f>"2024071416"</f>
        <v>2024071416</v>
      </c>
      <c r="B84" s="12">
        <v>57.9</v>
      </c>
      <c r="C84" s="13">
        <v>73</v>
      </c>
      <c r="D84" s="13">
        <v>65.45</v>
      </c>
      <c r="E84" s="11"/>
    </row>
    <row r="85" customHeight="1" spans="1:5">
      <c r="A85" s="11" t="str">
        <f>"2024070329"</f>
        <v>2024070329</v>
      </c>
      <c r="B85" s="12">
        <v>70.8</v>
      </c>
      <c r="C85" s="13">
        <v>60</v>
      </c>
      <c r="D85" s="13">
        <v>65.4</v>
      </c>
      <c r="E85" s="11"/>
    </row>
    <row r="86" customHeight="1" spans="1:5">
      <c r="A86" s="11" t="str">
        <f>"2024070618"</f>
        <v>2024070618</v>
      </c>
      <c r="B86" s="12">
        <v>63.6</v>
      </c>
      <c r="C86" s="13">
        <v>67</v>
      </c>
      <c r="D86" s="13">
        <v>65.3</v>
      </c>
      <c r="E86" s="11"/>
    </row>
    <row r="87" customHeight="1" spans="1:5">
      <c r="A87" s="11" t="str">
        <f>"2024071415"</f>
        <v>2024071415</v>
      </c>
      <c r="B87" s="12">
        <v>66.5</v>
      </c>
      <c r="C87" s="13">
        <v>64</v>
      </c>
      <c r="D87" s="13">
        <v>65.25</v>
      </c>
      <c r="E87" s="11"/>
    </row>
    <row r="88" customHeight="1" spans="1:5">
      <c r="A88" s="11" t="str">
        <f>"2024070319"</f>
        <v>2024070319</v>
      </c>
      <c r="B88" s="12">
        <v>54.5</v>
      </c>
      <c r="C88" s="13">
        <v>76</v>
      </c>
      <c r="D88" s="13">
        <v>65.25</v>
      </c>
      <c r="E88" s="11"/>
    </row>
    <row r="89" customHeight="1" spans="1:5">
      <c r="A89" s="11" t="str">
        <f>"2024071106"</f>
        <v>2024071106</v>
      </c>
      <c r="B89" s="12">
        <v>63.4</v>
      </c>
      <c r="C89" s="13">
        <v>67</v>
      </c>
      <c r="D89" s="13">
        <v>65.2</v>
      </c>
      <c r="E89" s="11"/>
    </row>
    <row r="90" customHeight="1" spans="1:5">
      <c r="A90" s="11" t="str">
        <f>"2024071423"</f>
        <v>2024071423</v>
      </c>
      <c r="B90" s="12">
        <v>66.3</v>
      </c>
      <c r="C90" s="13">
        <v>64</v>
      </c>
      <c r="D90" s="13">
        <v>65.15</v>
      </c>
      <c r="E90" s="11"/>
    </row>
    <row r="91" customHeight="1" spans="1:5">
      <c r="A91" s="11" t="str">
        <f>"2024071010"</f>
        <v>2024071010</v>
      </c>
      <c r="B91" s="12">
        <v>63.1</v>
      </c>
      <c r="C91" s="13">
        <v>67</v>
      </c>
      <c r="D91" s="13">
        <v>65.05</v>
      </c>
      <c r="E91" s="11"/>
    </row>
    <row r="92" customHeight="1" spans="1:5">
      <c r="A92" s="11" t="str">
        <f>"2024071516"</f>
        <v>2024071516</v>
      </c>
      <c r="B92" s="12">
        <v>67</v>
      </c>
      <c r="C92" s="13">
        <v>63</v>
      </c>
      <c r="D92" s="13">
        <v>65</v>
      </c>
      <c r="E92" s="11"/>
    </row>
    <row r="93" customHeight="1" spans="1:5">
      <c r="A93" s="11" t="str">
        <f>"2024070828"</f>
        <v>2024070828</v>
      </c>
      <c r="B93" s="12">
        <v>60</v>
      </c>
      <c r="C93" s="13">
        <v>70</v>
      </c>
      <c r="D93" s="13">
        <v>65</v>
      </c>
      <c r="E93" s="11"/>
    </row>
    <row r="94" customHeight="1" spans="1:5">
      <c r="A94" s="11" t="str">
        <f>"2024070324"</f>
        <v>2024070324</v>
      </c>
      <c r="B94" s="12">
        <v>56.6</v>
      </c>
      <c r="C94" s="13">
        <v>73</v>
      </c>
      <c r="D94" s="13">
        <v>64.8</v>
      </c>
      <c r="E94" s="11"/>
    </row>
    <row r="95" customHeight="1" spans="1:5">
      <c r="A95" s="11" t="str">
        <f>"2024071511"</f>
        <v>2024071511</v>
      </c>
      <c r="B95" s="12">
        <v>57.2</v>
      </c>
      <c r="C95" s="13">
        <v>72</v>
      </c>
      <c r="D95" s="13">
        <v>64.6</v>
      </c>
      <c r="E95" s="11"/>
    </row>
    <row r="96" customHeight="1" spans="1:5">
      <c r="A96" s="11" t="str">
        <f>"2024070410"</f>
        <v>2024070410</v>
      </c>
      <c r="B96" s="12">
        <v>65</v>
      </c>
      <c r="C96" s="13">
        <v>64</v>
      </c>
      <c r="D96" s="13">
        <v>64.5</v>
      </c>
      <c r="E96" s="11"/>
    </row>
    <row r="97" customHeight="1" spans="1:5">
      <c r="A97" s="11" t="str">
        <f>"2024071412"</f>
        <v>2024071412</v>
      </c>
      <c r="B97" s="12">
        <v>63.9</v>
      </c>
      <c r="C97" s="13">
        <v>65</v>
      </c>
      <c r="D97" s="13">
        <v>64.45</v>
      </c>
      <c r="E97" s="11"/>
    </row>
    <row r="98" customHeight="1" spans="1:5">
      <c r="A98" s="11" t="str">
        <f>"2024071013"</f>
        <v>2024071013</v>
      </c>
      <c r="B98" s="12">
        <v>62.9</v>
      </c>
      <c r="C98" s="13">
        <v>66</v>
      </c>
      <c r="D98" s="13">
        <v>64.45</v>
      </c>
      <c r="E98" s="11"/>
    </row>
    <row r="99" customHeight="1" spans="1:5">
      <c r="A99" s="11" t="str">
        <f>"2024070813"</f>
        <v>2024070813</v>
      </c>
      <c r="B99" s="12">
        <v>63.7</v>
      </c>
      <c r="C99" s="13">
        <v>65</v>
      </c>
      <c r="D99" s="13">
        <v>64.35</v>
      </c>
      <c r="E99" s="11"/>
    </row>
    <row r="100" customHeight="1" spans="1:5">
      <c r="A100" s="11" t="str">
        <f>"2024071513"</f>
        <v>2024071513</v>
      </c>
      <c r="B100" s="12">
        <v>65.5</v>
      </c>
      <c r="C100" s="13">
        <v>63</v>
      </c>
      <c r="D100" s="13">
        <v>64.25</v>
      </c>
      <c r="E100" s="11"/>
    </row>
    <row r="101" customHeight="1" spans="1:5">
      <c r="A101" s="11" t="str">
        <f>"2024070929"</f>
        <v>2024070929</v>
      </c>
      <c r="B101" s="12">
        <v>59.4</v>
      </c>
      <c r="C101" s="13">
        <v>69</v>
      </c>
      <c r="D101" s="13">
        <v>64.2</v>
      </c>
      <c r="E101" s="11"/>
    </row>
    <row r="102" customHeight="1" spans="1:5">
      <c r="A102" s="11" t="str">
        <f>"2024070205"</f>
        <v>2024070205</v>
      </c>
      <c r="B102" s="12">
        <v>58.4</v>
      </c>
      <c r="C102" s="13">
        <v>70</v>
      </c>
      <c r="D102" s="13">
        <v>64.2</v>
      </c>
      <c r="E102" s="11"/>
    </row>
    <row r="103" customHeight="1" spans="1:5">
      <c r="A103" s="11" t="str">
        <f>"2024071012"</f>
        <v>2024071012</v>
      </c>
      <c r="B103" s="12">
        <v>58.4</v>
      </c>
      <c r="C103" s="13">
        <v>70</v>
      </c>
      <c r="D103" s="13">
        <v>64.2</v>
      </c>
      <c r="E103" s="11"/>
    </row>
    <row r="104" customHeight="1" spans="1:5">
      <c r="A104" s="11" t="str">
        <f>"2024071027"</f>
        <v>2024071027</v>
      </c>
      <c r="B104" s="12">
        <v>56.4</v>
      </c>
      <c r="C104" s="13">
        <v>72</v>
      </c>
      <c r="D104" s="13">
        <v>64.2</v>
      </c>
      <c r="E104" s="11"/>
    </row>
    <row r="105" customHeight="1" spans="1:5">
      <c r="A105" s="11" t="str">
        <f>"2024071527"</f>
        <v>2024071527</v>
      </c>
      <c r="B105" s="12">
        <v>61.3</v>
      </c>
      <c r="C105" s="13">
        <v>67</v>
      </c>
      <c r="D105" s="13">
        <v>64.15</v>
      </c>
      <c r="E105" s="11"/>
    </row>
    <row r="106" customHeight="1" spans="1:5">
      <c r="A106" s="11" t="str">
        <f>"2024070528"</f>
        <v>2024070528</v>
      </c>
      <c r="B106" s="12">
        <v>62.2</v>
      </c>
      <c r="C106" s="13">
        <v>66</v>
      </c>
      <c r="D106" s="13">
        <v>64.1</v>
      </c>
      <c r="E106" s="11"/>
    </row>
    <row r="107" customHeight="1" spans="1:5">
      <c r="A107" s="11" t="str">
        <f>"2024070102"</f>
        <v>2024070102</v>
      </c>
      <c r="B107" s="12">
        <v>60.2</v>
      </c>
      <c r="C107" s="13">
        <v>68</v>
      </c>
      <c r="D107" s="13">
        <v>64.1</v>
      </c>
      <c r="E107" s="11"/>
    </row>
    <row r="108" customHeight="1" spans="1:5">
      <c r="A108" s="11" t="str">
        <f>"2024070415"</f>
        <v>2024070415</v>
      </c>
      <c r="B108" s="12">
        <v>56.1</v>
      </c>
      <c r="C108" s="13">
        <v>72</v>
      </c>
      <c r="D108" s="13">
        <v>64.05</v>
      </c>
      <c r="E108" s="11"/>
    </row>
    <row r="109" customHeight="1" spans="1:5">
      <c r="A109" s="11" t="str">
        <f>"2024071121"</f>
        <v>2024071121</v>
      </c>
      <c r="B109" s="12">
        <v>55</v>
      </c>
      <c r="C109" s="13">
        <v>73</v>
      </c>
      <c r="D109" s="13">
        <v>64</v>
      </c>
      <c r="E109" s="11"/>
    </row>
    <row r="110" customHeight="1" spans="1:5">
      <c r="A110" s="11" t="str">
        <f>"2024070118"</f>
        <v>2024070118</v>
      </c>
      <c r="B110" s="12">
        <v>55.9</v>
      </c>
      <c r="C110" s="13">
        <v>72</v>
      </c>
      <c r="D110" s="13">
        <v>63.95</v>
      </c>
      <c r="E110" s="11"/>
    </row>
    <row r="111" customHeight="1" spans="1:5">
      <c r="A111" s="11" t="str">
        <f>"2024070916"</f>
        <v>2024070916</v>
      </c>
      <c r="B111" s="12">
        <v>54.9</v>
      </c>
      <c r="C111" s="13">
        <v>73</v>
      </c>
      <c r="D111" s="13">
        <v>63.95</v>
      </c>
      <c r="E111" s="11"/>
    </row>
    <row r="112" customHeight="1" spans="1:5">
      <c r="A112" s="11" t="str">
        <f>"2024071022"</f>
        <v>2024071022</v>
      </c>
      <c r="B112" s="12">
        <v>62.4</v>
      </c>
      <c r="C112" s="13">
        <v>65</v>
      </c>
      <c r="D112" s="13">
        <v>63.7</v>
      </c>
      <c r="E112" s="11"/>
    </row>
    <row r="113" customHeight="1" spans="1:5">
      <c r="A113" s="11" t="str">
        <f>"2024071525"</f>
        <v>2024071525</v>
      </c>
      <c r="B113" s="12">
        <v>62.4</v>
      </c>
      <c r="C113" s="13">
        <v>65</v>
      </c>
      <c r="D113" s="13">
        <v>63.7</v>
      </c>
      <c r="E113" s="11"/>
    </row>
    <row r="114" customHeight="1" spans="1:5">
      <c r="A114" s="11" t="str">
        <f>"2024070903"</f>
        <v>2024070903</v>
      </c>
      <c r="B114" s="12">
        <v>59.4</v>
      </c>
      <c r="C114" s="13">
        <v>68</v>
      </c>
      <c r="D114" s="13">
        <v>63.7</v>
      </c>
      <c r="E114" s="11"/>
    </row>
    <row r="115" customHeight="1" spans="1:5">
      <c r="A115" s="11" t="str">
        <f>"2024071313"</f>
        <v>2024071313</v>
      </c>
      <c r="B115" s="12">
        <v>61.3</v>
      </c>
      <c r="C115" s="13">
        <v>66</v>
      </c>
      <c r="D115" s="13">
        <v>63.65</v>
      </c>
      <c r="E115" s="11"/>
    </row>
    <row r="116" customHeight="1" spans="1:5">
      <c r="A116" s="11" t="str">
        <f>"2024070705"</f>
        <v>2024070705</v>
      </c>
      <c r="B116" s="12">
        <v>59.3</v>
      </c>
      <c r="C116" s="13">
        <v>68</v>
      </c>
      <c r="D116" s="13">
        <v>63.65</v>
      </c>
      <c r="E116" s="11"/>
    </row>
    <row r="117" customHeight="1" spans="1:5">
      <c r="A117" s="11" t="str">
        <f>"2024070621"</f>
        <v>2024070621</v>
      </c>
      <c r="B117" s="12">
        <v>61.1</v>
      </c>
      <c r="C117" s="13">
        <v>66</v>
      </c>
      <c r="D117" s="13">
        <v>63.55</v>
      </c>
      <c r="E117" s="11"/>
    </row>
    <row r="118" customHeight="1" spans="1:5">
      <c r="A118" s="11" t="str">
        <f>"2024071507"</f>
        <v>2024071507</v>
      </c>
      <c r="B118" s="12">
        <v>64</v>
      </c>
      <c r="C118" s="13">
        <v>63</v>
      </c>
      <c r="D118" s="13">
        <v>63.5</v>
      </c>
      <c r="E118" s="11"/>
    </row>
    <row r="119" customHeight="1" spans="1:5">
      <c r="A119" s="11" t="str">
        <f>"2024070406"</f>
        <v>2024070406</v>
      </c>
      <c r="B119" s="12">
        <v>57</v>
      </c>
      <c r="C119" s="13">
        <v>70</v>
      </c>
      <c r="D119" s="13">
        <v>63.5</v>
      </c>
      <c r="E119" s="11"/>
    </row>
    <row r="120" customHeight="1" spans="1:5">
      <c r="A120" s="11" t="str">
        <f>"2024070625"</f>
        <v>2024070625</v>
      </c>
      <c r="B120" s="12">
        <v>59.9</v>
      </c>
      <c r="C120" s="13">
        <v>67</v>
      </c>
      <c r="D120" s="13">
        <v>63.45</v>
      </c>
      <c r="E120" s="11"/>
    </row>
    <row r="121" customHeight="1" spans="1:5">
      <c r="A121" s="11" t="str">
        <f>"2024070312"</f>
        <v>2024070312</v>
      </c>
      <c r="B121" s="12">
        <v>63.6</v>
      </c>
      <c r="C121" s="13">
        <v>63</v>
      </c>
      <c r="D121" s="13">
        <v>63.3</v>
      </c>
      <c r="E121" s="11"/>
    </row>
    <row r="122" customHeight="1" spans="1:5">
      <c r="A122" s="11" t="str">
        <f>"2024070525"</f>
        <v>2024070525</v>
      </c>
      <c r="B122" s="12">
        <v>57.5</v>
      </c>
      <c r="C122" s="13">
        <v>69</v>
      </c>
      <c r="D122" s="13">
        <v>63.25</v>
      </c>
      <c r="E122" s="11"/>
    </row>
    <row r="123" customHeight="1" spans="1:5">
      <c r="A123" s="11" t="str">
        <f>"2024071317"</f>
        <v>2024071317</v>
      </c>
      <c r="B123" s="12">
        <v>56.5</v>
      </c>
      <c r="C123" s="13">
        <v>70</v>
      </c>
      <c r="D123" s="13">
        <v>63.25</v>
      </c>
      <c r="E123" s="11"/>
    </row>
    <row r="124" customHeight="1" spans="1:5">
      <c r="A124" s="11" t="str">
        <f>"2024070728"</f>
        <v>2024070728</v>
      </c>
      <c r="B124" s="12">
        <v>60.4</v>
      </c>
      <c r="C124" s="13">
        <v>66</v>
      </c>
      <c r="D124" s="13">
        <v>63.2</v>
      </c>
      <c r="E124" s="11"/>
    </row>
    <row r="125" customHeight="1" spans="1:5">
      <c r="A125" s="11" t="str">
        <f>"2024070911"</f>
        <v>2024070911</v>
      </c>
      <c r="B125" s="12">
        <v>56.2</v>
      </c>
      <c r="C125" s="13">
        <v>70</v>
      </c>
      <c r="D125" s="13">
        <v>63.1</v>
      </c>
      <c r="E125" s="11"/>
    </row>
    <row r="126" customHeight="1" spans="1:5">
      <c r="A126" s="11" t="str">
        <f>"2024070301"</f>
        <v>2024070301</v>
      </c>
      <c r="B126" s="12">
        <v>58.1</v>
      </c>
      <c r="C126" s="13">
        <v>68</v>
      </c>
      <c r="D126" s="13">
        <v>63.05</v>
      </c>
      <c r="E126" s="11"/>
    </row>
    <row r="127" customHeight="1" spans="1:5">
      <c r="A127" s="11" t="str">
        <f>"2024071215"</f>
        <v>2024071215</v>
      </c>
      <c r="B127" s="12">
        <v>53.1</v>
      </c>
      <c r="C127" s="13">
        <v>73</v>
      </c>
      <c r="D127" s="13">
        <v>63.05</v>
      </c>
      <c r="E127" s="11"/>
    </row>
    <row r="128" customHeight="1" spans="1:5">
      <c r="A128" s="11" t="str">
        <f>"2024070212"</f>
        <v>2024070212</v>
      </c>
      <c r="B128" s="12">
        <v>58.9</v>
      </c>
      <c r="C128" s="13">
        <v>67</v>
      </c>
      <c r="D128" s="13">
        <v>62.95</v>
      </c>
      <c r="E128" s="11"/>
    </row>
    <row r="129" customHeight="1" spans="1:5">
      <c r="A129" s="11" t="str">
        <f>"2024071411"</f>
        <v>2024071411</v>
      </c>
      <c r="B129" s="12">
        <v>69.7</v>
      </c>
      <c r="C129" s="13">
        <v>56</v>
      </c>
      <c r="D129" s="13">
        <v>62.85</v>
      </c>
      <c r="E129" s="11"/>
    </row>
    <row r="130" customHeight="1" spans="1:5">
      <c r="A130" s="11" t="str">
        <f>"2024071315"</f>
        <v>2024071315</v>
      </c>
      <c r="B130" s="12">
        <v>64.6</v>
      </c>
      <c r="C130" s="13">
        <v>61</v>
      </c>
      <c r="D130" s="13">
        <v>62.8</v>
      </c>
      <c r="E130" s="11"/>
    </row>
    <row r="131" customHeight="1" spans="1:5">
      <c r="A131" s="11" t="str">
        <f>"2024071120"</f>
        <v>2024071120</v>
      </c>
      <c r="B131" s="12">
        <v>58.6</v>
      </c>
      <c r="C131" s="13">
        <v>67</v>
      </c>
      <c r="D131" s="13">
        <v>62.8</v>
      </c>
      <c r="E131" s="11"/>
    </row>
    <row r="132" customHeight="1" spans="1:5">
      <c r="A132" s="11" t="str">
        <f>"2024070508"</f>
        <v>2024070508</v>
      </c>
      <c r="B132" s="12">
        <v>56.6</v>
      </c>
      <c r="C132" s="13">
        <v>69</v>
      </c>
      <c r="D132" s="13">
        <v>62.8</v>
      </c>
      <c r="E132" s="11"/>
    </row>
    <row r="133" customHeight="1" spans="1:5">
      <c r="A133" s="11" t="str">
        <f>"2024070208"</f>
        <v>2024070208</v>
      </c>
      <c r="B133" s="12">
        <v>59.4</v>
      </c>
      <c r="C133" s="13">
        <v>66</v>
      </c>
      <c r="D133" s="13">
        <v>62.7</v>
      </c>
      <c r="E133" s="11"/>
    </row>
    <row r="134" customHeight="1" spans="1:5">
      <c r="A134" s="11" t="str">
        <f>"2024070821"</f>
        <v>2024070821</v>
      </c>
      <c r="B134" s="12">
        <v>55.4</v>
      </c>
      <c r="C134" s="13">
        <v>70</v>
      </c>
      <c r="D134" s="13">
        <v>62.7</v>
      </c>
      <c r="E134" s="11"/>
    </row>
    <row r="135" customHeight="1" spans="1:5">
      <c r="A135" s="11" t="str">
        <f>"2024070723"</f>
        <v>2024070723</v>
      </c>
      <c r="B135" s="12">
        <v>56</v>
      </c>
      <c r="C135" s="13">
        <v>69</v>
      </c>
      <c r="D135" s="13">
        <v>62.5</v>
      </c>
      <c r="E135" s="11"/>
    </row>
    <row r="136" customHeight="1" spans="1:5">
      <c r="A136" s="11" t="str">
        <f>"2024071403"</f>
        <v>2024071403</v>
      </c>
      <c r="B136" s="12">
        <v>56</v>
      </c>
      <c r="C136" s="13">
        <v>69</v>
      </c>
      <c r="D136" s="13">
        <v>62.5</v>
      </c>
      <c r="E136" s="11"/>
    </row>
    <row r="137" customHeight="1" spans="1:5">
      <c r="A137" s="11" t="str">
        <f>"2024071530"</f>
        <v>2024071530</v>
      </c>
      <c r="B137" s="12">
        <v>61.8</v>
      </c>
      <c r="C137" s="13">
        <v>63</v>
      </c>
      <c r="D137" s="13">
        <v>62.4</v>
      </c>
      <c r="E137" s="11"/>
    </row>
    <row r="138" customHeight="1" spans="1:5">
      <c r="A138" s="11" t="str">
        <f>"2024070322"</f>
        <v>2024070322</v>
      </c>
      <c r="B138" s="12">
        <v>57.7</v>
      </c>
      <c r="C138" s="13">
        <v>67</v>
      </c>
      <c r="D138" s="13">
        <v>62.35</v>
      </c>
      <c r="E138" s="11"/>
    </row>
    <row r="139" customHeight="1" spans="1:5">
      <c r="A139" s="11" t="str">
        <f>"2024070412"</f>
        <v>2024070412</v>
      </c>
      <c r="B139" s="12">
        <v>62.6</v>
      </c>
      <c r="C139" s="13">
        <v>62</v>
      </c>
      <c r="D139" s="13">
        <v>62.3</v>
      </c>
      <c r="E139" s="11"/>
    </row>
    <row r="140" customHeight="1" spans="1:5">
      <c r="A140" s="11" t="str">
        <f>"2024071003"</f>
        <v>2024071003</v>
      </c>
      <c r="B140" s="12">
        <v>57.6</v>
      </c>
      <c r="C140" s="13">
        <v>67</v>
      </c>
      <c r="D140" s="13">
        <v>62.3</v>
      </c>
      <c r="E140" s="11"/>
    </row>
    <row r="141" customHeight="1" spans="1:5">
      <c r="A141" s="11" t="str">
        <f>"2024070207"</f>
        <v>2024070207</v>
      </c>
      <c r="B141" s="12">
        <v>64.4</v>
      </c>
      <c r="C141" s="13">
        <v>60</v>
      </c>
      <c r="D141" s="13">
        <v>62.2</v>
      </c>
      <c r="E141" s="11"/>
    </row>
    <row r="142" customHeight="1" spans="1:5">
      <c r="A142" s="11" t="str">
        <f>"2024071109"</f>
        <v>2024071109</v>
      </c>
      <c r="B142" s="12">
        <v>54.4</v>
      </c>
      <c r="C142" s="13">
        <v>70</v>
      </c>
      <c r="D142" s="13">
        <v>62.2</v>
      </c>
      <c r="E142" s="11"/>
    </row>
    <row r="143" customHeight="1" spans="1:5">
      <c r="A143" s="11" t="str">
        <f>"2024070507"</f>
        <v>2024070507</v>
      </c>
      <c r="B143" s="12">
        <v>70.2</v>
      </c>
      <c r="C143" s="13">
        <v>54</v>
      </c>
      <c r="D143" s="13">
        <v>62.1</v>
      </c>
      <c r="E143" s="11"/>
    </row>
    <row r="144" customHeight="1" spans="1:5">
      <c r="A144" s="11" t="str">
        <f>"2024070510"</f>
        <v>2024070510</v>
      </c>
      <c r="B144" s="12">
        <v>63.9</v>
      </c>
      <c r="C144" s="13">
        <v>60</v>
      </c>
      <c r="D144" s="13">
        <v>61.95</v>
      </c>
      <c r="E144" s="11"/>
    </row>
    <row r="145" customHeight="1" spans="1:5">
      <c r="A145" s="11" t="str">
        <f>"2024070523"</f>
        <v>2024070523</v>
      </c>
      <c r="B145" s="12">
        <v>57.9</v>
      </c>
      <c r="C145" s="13">
        <v>66</v>
      </c>
      <c r="D145" s="13">
        <v>61.95</v>
      </c>
      <c r="E145" s="11"/>
    </row>
    <row r="146" customHeight="1" spans="1:5">
      <c r="A146" s="11" t="str">
        <f>"2024071518"</f>
        <v>2024071518</v>
      </c>
      <c r="B146" s="12">
        <v>59.8</v>
      </c>
      <c r="C146" s="13">
        <v>64</v>
      </c>
      <c r="D146" s="13">
        <v>61.9</v>
      </c>
      <c r="E146" s="11"/>
    </row>
    <row r="147" customHeight="1" spans="1:5">
      <c r="A147" s="11" t="str">
        <f>"2024070121"</f>
        <v>2024070121</v>
      </c>
      <c r="B147" s="12">
        <v>56.8</v>
      </c>
      <c r="C147" s="13">
        <v>67</v>
      </c>
      <c r="D147" s="13">
        <v>61.9</v>
      </c>
      <c r="E147" s="11"/>
    </row>
    <row r="148" customHeight="1" spans="1:5">
      <c r="A148" s="11" t="str">
        <f>"2024070807"</f>
        <v>2024070807</v>
      </c>
      <c r="B148" s="12">
        <v>57.6</v>
      </c>
      <c r="C148" s="13">
        <v>66</v>
      </c>
      <c r="D148" s="13">
        <v>61.8</v>
      </c>
      <c r="E148" s="11"/>
    </row>
    <row r="149" customHeight="1" spans="1:5">
      <c r="A149" s="11" t="str">
        <f>"2024070521"</f>
        <v>2024070521</v>
      </c>
      <c r="B149" s="12">
        <v>64.3</v>
      </c>
      <c r="C149" s="13">
        <v>59</v>
      </c>
      <c r="D149" s="13">
        <v>61.65</v>
      </c>
      <c r="E149" s="11"/>
    </row>
    <row r="150" customHeight="1" spans="1:5">
      <c r="A150" s="11" t="str">
        <f>"2024070310"</f>
        <v>2024070310</v>
      </c>
      <c r="B150" s="12">
        <v>66</v>
      </c>
      <c r="C150" s="13">
        <v>57</v>
      </c>
      <c r="D150" s="13">
        <v>61.5</v>
      </c>
      <c r="E150" s="11"/>
    </row>
    <row r="151" customHeight="1" spans="1:5">
      <c r="A151" s="11" t="str">
        <f>"2024071030"</f>
        <v>2024071030</v>
      </c>
      <c r="B151" s="12">
        <v>55</v>
      </c>
      <c r="C151" s="13">
        <v>68</v>
      </c>
      <c r="D151" s="13">
        <v>61.5</v>
      </c>
      <c r="E151" s="11"/>
    </row>
    <row r="152" customHeight="1" spans="1:5">
      <c r="A152" s="11" t="str">
        <f>"2024070601"</f>
        <v>2024070601</v>
      </c>
      <c r="B152" s="12">
        <v>57.8</v>
      </c>
      <c r="C152" s="13">
        <v>65</v>
      </c>
      <c r="D152" s="13">
        <v>61.4</v>
      </c>
      <c r="E152" s="11"/>
    </row>
    <row r="153" customHeight="1" spans="1:5">
      <c r="A153" s="11" t="str">
        <f>"2024071117"</f>
        <v>2024071117</v>
      </c>
      <c r="B153" s="12">
        <v>56.8</v>
      </c>
      <c r="C153" s="13">
        <v>66</v>
      </c>
      <c r="D153" s="13">
        <v>61.4</v>
      </c>
      <c r="E153" s="11"/>
    </row>
    <row r="154" customHeight="1" spans="1:5">
      <c r="A154" s="11" t="str">
        <f>"2024071405"</f>
        <v>2024071405</v>
      </c>
      <c r="B154" s="12">
        <v>53.7</v>
      </c>
      <c r="C154" s="13">
        <v>69</v>
      </c>
      <c r="D154" s="13">
        <v>61.35</v>
      </c>
      <c r="E154" s="11"/>
    </row>
    <row r="155" customHeight="1" spans="1:5">
      <c r="A155" s="11" t="str">
        <f>"2024070227"</f>
        <v>2024070227</v>
      </c>
      <c r="B155" s="12">
        <v>52.7</v>
      </c>
      <c r="C155" s="13">
        <v>70</v>
      </c>
      <c r="D155" s="13">
        <v>61.35</v>
      </c>
      <c r="E155" s="11"/>
    </row>
    <row r="156" customHeight="1" spans="1:5">
      <c r="A156" s="11" t="str">
        <f>"2024070526"</f>
        <v>2024070526</v>
      </c>
      <c r="B156" s="12">
        <v>57.3</v>
      </c>
      <c r="C156" s="13">
        <v>65</v>
      </c>
      <c r="D156" s="13">
        <v>61.15</v>
      </c>
      <c r="E156" s="11"/>
    </row>
    <row r="157" customHeight="1" spans="1:5">
      <c r="A157" s="11" t="str">
        <f>"2024071128"</f>
        <v>2024071128</v>
      </c>
      <c r="B157" s="12">
        <v>54.3</v>
      </c>
      <c r="C157" s="13">
        <v>68</v>
      </c>
      <c r="D157" s="13">
        <v>61.15</v>
      </c>
      <c r="E157" s="11"/>
    </row>
    <row r="158" customHeight="1" spans="1:5">
      <c r="A158" s="11" t="str">
        <f>"2024070811"</f>
        <v>2024070811</v>
      </c>
      <c r="B158" s="12">
        <v>53.3</v>
      </c>
      <c r="C158" s="13">
        <v>69</v>
      </c>
      <c r="D158" s="13">
        <v>61.15</v>
      </c>
      <c r="E158" s="11"/>
    </row>
    <row r="159" customHeight="1" spans="1:5">
      <c r="A159" s="11" t="str">
        <f>"2024070215"</f>
        <v>2024070215</v>
      </c>
      <c r="B159" s="12">
        <v>64.2</v>
      </c>
      <c r="C159" s="13">
        <v>58</v>
      </c>
      <c r="D159" s="13">
        <v>61.1</v>
      </c>
      <c r="E159" s="11"/>
    </row>
    <row r="160" customHeight="1" spans="1:5">
      <c r="A160" s="11" t="str">
        <f>"2024070129"</f>
        <v>2024070129</v>
      </c>
      <c r="B160" s="12">
        <v>59.2</v>
      </c>
      <c r="C160" s="13">
        <v>63</v>
      </c>
      <c r="D160" s="13">
        <v>61.1</v>
      </c>
      <c r="E160" s="11"/>
    </row>
    <row r="161" customHeight="1" spans="1:5">
      <c r="A161" s="11" t="str">
        <f>"2024070819"</f>
        <v>2024070819</v>
      </c>
      <c r="B161" s="12">
        <v>50</v>
      </c>
      <c r="C161" s="13">
        <v>72</v>
      </c>
      <c r="D161" s="13">
        <v>61</v>
      </c>
      <c r="E161" s="11"/>
    </row>
    <row r="162" customHeight="1" spans="1:5">
      <c r="A162" s="11" t="str">
        <f>"2024071320"</f>
        <v>2024071320</v>
      </c>
      <c r="B162" s="12">
        <v>50.9</v>
      </c>
      <c r="C162" s="13">
        <v>71</v>
      </c>
      <c r="D162" s="13">
        <v>60.95</v>
      </c>
      <c r="E162" s="11"/>
    </row>
    <row r="163" customHeight="1" spans="1:5">
      <c r="A163" s="11" t="str">
        <f>"2024071302"</f>
        <v>2024071302</v>
      </c>
      <c r="B163" s="12">
        <v>53.8</v>
      </c>
      <c r="C163" s="13">
        <v>68</v>
      </c>
      <c r="D163" s="13">
        <v>60.9</v>
      </c>
      <c r="E163" s="11"/>
    </row>
    <row r="164" customHeight="1" spans="1:5">
      <c r="A164" s="11" t="str">
        <f>"2024070502"</f>
        <v>2024070502</v>
      </c>
      <c r="B164" s="12">
        <v>52.8</v>
      </c>
      <c r="C164" s="13">
        <v>69</v>
      </c>
      <c r="D164" s="13">
        <v>60.9</v>
      </c>
      <c r="E164" s="11"/>
    </row>
    <row r="165" customHeight="1" spans="1:5">
      <c r="A165" s="11" t="str">
        <f>"2024070924"</f>
        <v>2024070924</v>
      </c>
      <c r="B165" s="12">
        <v>63.7</v>
      </c>
      <c r="C165" s="13">
        <v>58</v>
      </c>
      <c r="D165" s="13">
        <v>60.85</v>
      </c>
      <c r="E165" s="11"/>
    </row>
    <row r="166" customHeight="1" spans="1:5">
      <c r="A166" s="11" t="str">
        <f>"2024070522"</f>
        <v>2024070522</v>
      </c>
      <c r="B166" s="12">
        <v>54.5</v>
      </c>
      <c r="C166" s="13">
        <v>67</v>
      </c>
      <c r="D166" s="13">
        <v>60.75</v>
      </c>
      <c r="E166" s="11"/>
    </row>
    <row r="167" customHeight="1" spans="1:5">
      <c r="A167" s="11" t="str">
        <f>"2024070910"</f>
        <v>2024070910</v>
      </c>
      <c r="B167" s="12">
        <v>60.1</v>
      </c>
      <c r="C167" s="13">
        <v>61</v>
      </c>
      <c r="D167" s="13">
        <v>60.55</v>
      </c>
      <c r="E167" s="11"/>
    </row>
    <row r="168" customHeight="1" spans="1:5">
      <c r="A168" s="11" t="str">
        <f>"2024070812"</f>
        <v>2024070812</v>
      </c>
      <c r="B168" s="12">
        <v>57.1</v>
      </c>
      <c r="C168" s="13">
        <v>64</v>
      </c>
      <c r="D168" s="13">
        <v>60.55</v>
      </c>
      <c r="E168" s="11"/>
    </row>
    <row r="169" customHeight="1" spans="1:5">
      <c r="A169" s="11" t="str">
        <f>"2024071023"</f>
        <v>2024071023</v>
      </c>
      <c r="B169" s="12">
        <v>51.9</v>
      </c>
      <c r="C169" s="13">
        <v>69</v>
      </c>
      <c r="D169" s="13">
        <v>60.45</v>
      </c>
      <c r="E169" s="11"/>
    </row>
    <row r="170" customHeight="1" spans="1:5">
      <c r="A170" s="11" t="str">
        <f>"2024070905"</f>
        <v>2024070905</v>
      </c>
      <c r="B170" s="12">
        <v>57.8</v>
      </c>
      <c r="C170" s="13">
        <v>63</v>
      </c>
      <c r="D170" s="13">
        <v>60.4</v>
      </c>
      <c r="E170" s="11"/>
    </row>
    <row r="171" customHeight="1" spans="1:5">
      <c r="A171" s="11" t="str">
        <f>"2024070805"</f>
        <v>2024070805</v>
      </c>
      <c r="B171" s="12">
        <v>54.8</v>
      </c>
      <c r="C171" s="13">
        <v>66</v>
      </c>
      <c r="D171" s="13">
        <v>60.4</v>
      </c>
      <c r="E171" s="11"/>
    </row>
    <row r="172" customHeight="1" spans="1:5">
      <c r="A172" s="11" t="str">
        <f>"2024070125"</f>
        <v>2024070125</v>
      </c>
      <c r="B172" s="12">
        <v>52.7</v>
      </c>
      <c r="C172" s="13">
        <v>68</v>
      </c>
      <c r="D172" s="13">
        <v>60.35</v>
      </c>
      <c r="E172" s="11"/>
    </row>
    <row r="173" customHeight="1" spans="1:5">
      <c r="A173" s="11" t="str">
        <f>"2024070626"</f>
        <v>2024070626</v>
      </c>
      <c r="B173" s="12">
        <v>55.6</v>
      </c>
      <c r="C173" s="13">
        <v>65</v>
      </c>
      <c r="D173" s="13">
        <v>60.3</v>
      </c>
      <c r="E173" s="11"/>
    </row>
    <row r="174" customHeight="1" spans="1:5">
      <c r="A174" s="11" t="str">
        <f>"2024071005"</f>
        <v>2024071005</v>
      </c>
      <c r="B174" s="12">
        <v>49.5</v>
      </c>
      <c r="C174" s="13">
        <v>71</v>
      </c>
      <c r="D174" s="13">
        <v>60.25</v>
      </c>
      <c r="E174" s="11"/>
    </row>
    <row r="175" customHeight="1" spans="1:5">
      <c r="A175" s="11" t="str">
        <f>"2024070801"</f>
        <v>2024070801</v>
      </c>
      <c r="B175" s="12">
        <v>60.4</v>
      </c>
      <c r="C175" s="13">
        <v>60</v>
      </c>
      <c r="D175" s="13">
        <v>60.2</v>
      </c>
      <c r="E175" s="11"/>
    </row>
    <row r="176" customHeight="1" spans="1:5">
      <c r="A176" s="11" t="str">
        <f>"2024070311"</f>
        <v>2024070311</v>
      </c>
      <c r="B176" s="12">
        <v>60</v>
      </c>
      <c r="C176" s="13">
        <v>60</v>
      </c>
      <c r="D176" s="13">
        <v>60</v>
      </c>
      <c r="E176" s="11"/>
    </row>
    <row r="177" customHeight="1" spans="1:5">
      <c r="A177" s="11" t="str">
        <f>"2024070511"</f>
        <v>2024070511</v>
      </c>
      <c r="B177" s="12">
        <v>56</v>
      </c>
      <c r="C177" s="13">
        <v>64</v>
      </c>
      <c r="D177" s="13">
        <v>60</v>
      </c>
      <c r="E177" s="11"/>
    </row>
    <row r="178" customHeight="1" spans="1:5">
      <c r="A178" s="11" t="str">
        <f>"2024071309"</f>
        <v>2024071309</v>
      </c>
      <c r="B178" s="12">
        <v>53.9</v>
      </c>
      <c r="C178" s="13">
        <v>66</v>
      </c>
      <c r="D178" s="13">
        <v>59.95</v>
      </c>
      <c r="E178" s="11"/>
    </row>
    <row r="179" customHeight="1" spans="1:5">
      <c r="A179" s="11" t="str">
        <f>"2024070109"</f>
        <v>2024070109</v>
      </c>
      <c r="B179" s="12">
        <v>51.9</v>
      </c>
      <c r="C179" s="13">
        <v>68</v>
      </c>
      <c r="D179" s="13">
        <v>59.95</v>
      </c>
      <c r="E179" s="11"/>
    </row>
    <row r="180" customHeight="1" spans="1:5">
      <c r="A180" s="11" t="str">
        <f>"2024071517"</f>
        <v>2024071517</v>
      </c>
      <c r="B180" s="12">
        <v>49.9</v>
      </c>
      <c r="C180" s="13">
        <v>70</v>
      </c>
      <c r="D180" s="13">
        <v>59.95</v>
      </c>
      <c r="E180" s="11"/>
    </row>
    <row r="181" customHeight="1" spans="1:5">
      <c r="A181" s="11" t="str">
        <f>"2024071301"</f>
        <v>2024071301</v>
      </c>
      <c r="B181" s="12">
        <v>59.8</v>
      </c>
      <c r="C181" s="13">
        <v>60</v>
      </c>
      <c r="D181" s="13">
        <v>59.9</v>
      </c>
      <c r="E181" s="11"/>
    </row>
    <row r="182" customHeight="1" spans="1:5">
      <c r="A182" s="11" t="str">
        <f>"2024070130"</f>
        <v>2024070130</v>
      </c>
      <c r="B182" s="12">
        <v>54.8</v>
      </c>
      <c r="C182" s="13">
        <v>65</v>
      </c>
      <c r="D182" s="13">
        <v>59.9</v>
      </c>
      <c r="E182" s="11"/>
    </row>
    <row r="183" customHeight="1" spans="1:5">
      <c r="A183" s="11" t="str">
        <f>"2024071221"</f>
        <v>2024071221</v>
      </c>
      <c r="B183" s="12">
        <v>53.7</v>
      </c>
      <c r="C183" s="13">
        <v>66</v>
      </c>
      <c r="D183" s="13">
        <v>59.85</v>
      </c>
      <c r="E183" s="11"/>
    </row>
    <row r="184" customHeight="1" spans="1:5">
      <c r="A184" s="11" t="str">
        <f>"2024070224"</f>
        <v>2024070224</v>
      </c>
      <c r="B184" s="12">
        <v>55.3</v>
      </c>
      <c r="C184" s="13">
        <v>64</v>
      </c>
      <c r="D184" s="13">
        <v>59.65</v>
      </c>
      <c r="E184" s="11"/>
    </row>
    <row r="185" customHeight="1" spans="1:5">
      <c r="A185" s="11" t="str">
        <f>"2024070111"</f>
        <v>2024070111</v>
      </c>
      <c r="B185" s="12">
        <v>55.2</v>
      </c>
      <c r="C185" s="13">
        <v>64</v>
      </c>
      <c r="D185" s="13">
        <v>59.6</v>
      </c>
      <c r="E185" s="11"/>
    </row>
    <row r="186" customHeight="1" spans="1:5">
      <c r="A186" s="11" t="str">
        <f>"2024071111"</f>
        <v>2024071111</v>
      </c>
      <c r="B186" s="12">
        <v>55.2</v>
      </c>
      <c r="C186" s="13">
        <v>64</v>
      </c>
      <c r="D186" s="13">
        <v>59.6</v>
      </c>
      <c r="E186" s="11"/>
    </row>
    <row r="187" customHeight="1" spans="1:5">
      <c r="A187" s="11" t="str">
        <f>"2024070328"</f>
        <v>2024070328</v>
      </c>
      <c r="B187" s="12">
        <v>60.1</v>
      </c>
      <c r="C187" s="13">
        <v>59</v>
      </c>
      <c r="D187" s="13">
        <v>59.55</v>
      </c>
      <c r="E187" s="11"/>
    </row>
    <row r="188" customHeight="1" spans="1:5">
      <c r="A188" s="11" t="str">
        <f>"2024070926"</f>
        <v>2024070926</v>
      </c>
      <c r="B188" s="12">
        <v>58.1</v>
      </c>
      <c r="C188" s="13">
        <v>61</v>
      </c>
      <c r="D188" s="13">
        <v>59.55</v>
      </c>
      <c r="E188" s="11"/>
    </row>
    <row r="189" customHeight="1" spans="1:5">
      <c r="A189" s="11" t="str">
        <f>"2024071520"</f>
        <v>2024071520</v>
      </c>
      <c r="B189" s="12">
        <v>55</v>
      </c>
      <c r="C189" s="13">
        <v>64</v>
      </c>
      <c r="D189" s="13">
        <v>59.5</v>
      </c>
      <c r="E189" s="11"/>
    </row>
    <row r="190" customHeight="1" spans="1:5">
      <c r="A190" s="11" t="str">
        <f>"2024071409"</f>
        <v>2024071409</v>
      </c>
      <c r="B190" s="12">
        <v>53</v>
      </c>
      <c r="C190" s="13">
        <v>66</v>
      </c>
      <c r="D190" s="13">
        <v>59.5</v>
      </c>
      <c r="E190" s="11"/>
    </row>
    <row r="191" customHeight="1" spans="1:5">
      <c r="A191" s="11" t="str">
        <f>"2024070804"</f>
        <v>2024070804</v>
      </c>
      <c r="B191" s="12">
        <v>52.9</v>
      </c>
      <c r="C191" s="13">
        <v>66</v>
      </c>
      <c r="D191" s="13">
        <v>59.45</v>
      </c>
      <c r="E191" s="11"/>
    </row>
    <row r="192" customHeight="1" spans="1:5">
      <c r="A192" s="11" t="str">
        <f>"2024071007"</f>
        <v>2024071007</v>
      </c>
      <c r="B192" s="12">
        <v>49.9</v>
      </c>
      <c r="C192" s="13">
        <v>69</v>
      </c>
      <c r="D192" s="13">
        <v>59.45</v>
      </c>
      <c r="E192" s="11"/>
    </row>
    <row r="193" customHeight="1" spans="1:5">
      <c r="A193" s="11" t="str">
        <f>"2024071203"</f>
        <v>2024071203</v>
      </c>
      <c r="B193" s="12">
        <v>54.8</v>
      </c>
      <c r="C193" s="13">
        <v>64</v>
      </c>
      <c r="D193" s="13">
        <v>59.4</v>
      </c>
      <c r="E193" s="11"/>
    </row>
    <row r="194" customHeight="1" spans="1:5">
      <c r="A194" s="11" t="str">
        <f>"2024070620"</f>
        <v>2024070620</v>
      </c>
      <c r="B194" s="12">
        <v>63.7</v>
      </c>
      <c r="C194" s="13">
        <v>55</v>
      </c>
      <c r="D194" s="13">
        <v>59.35</v>
      </c>
      <c r="E194" s="11"/>
    </row>
    <row r="195" customHeight="1" spans="1:5">
      <c r="A195" s="11" t="str">
        <f>"2024070204"</f>
        <v>2024070204</v>
      </c>
      <c r="B195" s="12">
        <v>58.6</v>
      </c>
      <c r="C195" s="13">
        <v>60</v>
      </c>
      <c r="D195" s="13">
        <v>59.3</v>
      </c>
      <c r="E195" s="11"/>
    </row>
    <row r="196" customHeight="1" spans="1:5">
      <c r="A196" s="11" t="str">
        <f>"2024071519"</f>
        <v>2024071519</v>
      </c>
      <c r="B196" s="12">
        <v>58.3</v>
      </c>
      <c r="C196" s="13">
        <v>60</v>
      </c>
      <c r="D196" s="13">
        <v>59.15</v>
      </c>
      <c r="E196" s="11"/>
    </row>
    <row r="197" customHeight="1" spans="1:5">
      <c r="A197" s="11" t="str">
        <f>"2024070119"</f>
        <v>2024070119</v>
      </c>
      <c r="B197" s="12">
        <v>54.2</v>
      </c>
      <c r="C197" s="13">
        <v>64</v>
      </c>
      <c r="D197" s="13">
        <v>59.1</v>
      </c>
      <c r="E197" s="11"/>
    </row>
    <row r="198" customHeight="1" spans="1:5">
      <c r="A198" s="11" t="str">
        <f>"2024070327"</f>
        <v>2024070327</v>
      </c>
      <c r="B198" s="12">
        <v>52.2</v>
      </c>
      <c r="C198" s="13">
        <v>66</v>
      </c>
      <c r="D198" s="13">
        <v>59.1</v>
      </c>
      <c r="E198" s="11"/>
    </row>
    <row r="199" customHeight="1" spans="1:5">
      <c r="A199" s="11" t="str">
        <f>"2024071219"</f>
        <v>2024071219</v>
      </c>
      <c r="B199" s="12">
        <v>51.2</v>
      </c>
      <c r="C199" s="13">
        <v>67</v>
      </c>
      <c r="D199" s="13">
        <v>59.1</v>
      </c>
      <c r="E199" s="11"/>
    </row>
    <row r="200" customHeight="1" spans="1:5">
      <c r="A200" s="11" t="str">
        <f>"2024070729"</f>
        <v>2024070729</v>
      </c>
      <c r="B200" s="12">
        <v>53.1</v>
      </c>
      <c r="C200" s="13">
        <v>65</v>
      </c>
      <c r="D200" s="13">
        <v>59.05</v>
      </c>
      <c r="E200" s="11"/>
    </row>
    <row r="201" customHeight="1" spans="1:5">
      <c r="A201" s="11" t="str">
        <f>"2024071129"</f>
        <v>2024071129</v>
      </c>
      <c r="B201" s="12">
        <v>49.1</v>
      </c>
      <c r="C201" s="13">
        <v>69</v>
      </c>
      <c r="D201" s="13">
        <v>59.05</v>
      </c>
      <c r="E201" s="11"/>
    </row>
    <row r="202" customHeight="1" spans="1:5">
      <c r="A202" s="11" t="str">
        <f>"2024070123"</f>
        <v>2024070123</v>
      </c>
      <c r="B202" s="12">
        <v>53</v>
      </c>
      <c r="C202" s="13">
        <v>65</v>
      </c>
      <c r="D202" s="13">
        <v>59</v>
      </c>
      <c r="E202" s="11"/>
    </row>
    <row r="203" customHeight="1" spans="1:5">
      <c r="A203" s="11" t="str">
        <f>"2024070713"</f>
        <v>2024070713</v>
      </c>
      <c r="B203" s="12">
        <v>53</v>
      </c>
      <c r="C203" s="13">
        <v>65</v>
      </c>
      <c r="D203" s="13">
        <v>59</v>
      </c>
      <c r="E203" s="11"/>
    </row>
    <row r="204" customHeight="1" spans="1:5">
      <c r="A204" s="11" t="str">
        <f>"2024070501"</f>
        <v>2024070501</v>
      </c>
      <c r="B204" s="12">
        <v>55.8</v>
      </c>
      <c r="C204" s="13">
        <v>62</v>
      </c>
      <c r="D204" s="13">
        <v>58.9</v>
      </c>
      <c r="E204" s="11"/>
    </row>
    <row r="205" customHeight="1" spans="1:5">
      <c r="A205" s="11" t="str">
        <f>"2024070714"</f>
        <v>2024070714</v>
      </c>
      <c r="B205" s="12">
        <v>52.8</v>
      </c>
      <c r="C205" s="13">
        <v>65</v>
      </c>
      <c r="D205" s="13">
        <v>58.9</v>
      </c>
      <c r="E205" s="11"/>
    </row>
    <row r="206" customHeight="1" spans="1:5">
      <c r="A206" s="11" t="str">
        <f>"2024070712"</f>
        <v>2024070712</v>
      </c>
      <c r="B206" s="12">
        <v>52.6</v>
      </c>
      <c r="C206" s="13">
        <v>65</v>
      </c>
      <c r="D206" s="13">
        <v>58.8</v>
      </c>
      <c r="E206" s="11"/>
    </row>
    <row r="207" customHeight="1" spans="1:5">
      <c r="A207" s="11" t="str">
        <f>"2024070411"</f>
        <v>2024070411</v>
      </c>
      <c r="B207" s="12">
        <v>46.6</v>
      </c>
      <c r="C207" s="13">
        <v>71</v>
      </c>
      <c r="D207" s="13">
        <v>58.8</v>
      </c>
      <c r="E207" s="11"/>
    </row>
    <row r="208" customHeight="1" spans="1:5">
      <c r="A208" s="11" t="str">
        <f>"2024070610"</f>
        <v>2024070610</v>
      </c>
      <c r="B208" s="12">
        <v>55.5</v>
      </c>
      <c r="C208" s="13">
        <v>62</v>
      </c>
      <c r="D208" s="13">
        <v>58.75</v>
      </c>
      <c r="E208" s="11"/>
    </row>
    <row r="209" customHeight="1" spans="1:5">
      <c r="A209" s="11" t="str">
        <f>"2024070210"</f>
        <v>2024070210</v>
      </c>
      <c r="B209" s="12">
        <v>45.5</v>
      </c>
      <c r="C209" s="13">
        <v>72</v>
      </c>
      <c r="D209" s="13">
        <v>58.75</v>
      </c>
      <c r="E209" s="11"/>
    </row>
    <row r="210" customHeight="1" spans="1:5">
      <c r="A210" s="11" t="str">
        <f>"2024070726"</f>
        <v>2024070726</v>
      </c>
      <c r="B210" s="12">
        <v>49.4</v>
      </c>
      <c r="C210" s="13">
        <v>68</v>
      </c>
      <c r="D210" s="13">
        <v>58.7</v>
      </c>
      <c r="E210" s="11"/>
    </row>
    <row r="211" customHeight="1" spans="1:5">
      <c r="A211" s="11" t="str">
        <f>"2024070708"</f>
        <v>2024070708</v>
      </c>
      <c r="B211" s="12">
        <v>49.3</v>
      </c>
      <c r="C211" s="13">
        <v>68</v>
      </c>
      <c r="D211" s="13">
        <v>58.65</v>
      </c>
      <c r="E211" s="11"/>
    </row>
    <row r="212" customHeight="1" spans="1:5">
      <c r="A212" s="11" t="str">
        <f>"2024070307"</f>
        <v>2024070307</v>
      </c>
      <c r="B212" s="12">
        <v>58.2</v>
      </c>
      <c r="C212" s="13">
        <v>59</v>
      </c>
      <c r="D212" s="13">
        <v>58.6</v>
      </c>
      <c r="E212" s="11"/>
    </row>
    <row r="213" customHeight="1" spans="1:5">
      <c r="A213" s="11" t="str">
        <f>"2024070613"</f>
        <v>2024070613</v>
      </c>
      <c r="B213" s="12">
        <v>56</v>
      </c>
      <c r="C213" s="13">
        <v>61</v>
      </c>
      <c r="D213" s="13">
        <v>58.5</v>
      </c>
      <c r="E213" s="11"/>
    </row>
    <row r="214" customHeight="1" spans="1:5">
      <c r="A214" s="11" t="str">
        <f>"2024071206"</f>
        <v>2024071206</v>
      </c>
      <c r="B214" s="12">
        <v>46</v>
      </c>
      <c r="C214" s="13">
        <v>71</v>
      </c>
      <c r="D214" s="13">
        <v>58.5</v>
      </c>
      <c r="E214" s="11"/>
    </row>
    <row r="215" customHeight="1" spans="1:5">
      <c r="A215" s="11" t="str">
        <f>"2024070730"</f>
        <v>2024070730</v>
      </c>
      <c r="B215" s="12">
        <v>40</v>
      </c>
      <c r="C215" s="13">
        <v>77</v>
      </c>
      <c r="D215" s="13">
        <v>58.5</v>
      </c>
      <c r="E215" s="11"/>
    </row>
    <row r="216" customHeight="1" spans="1:5">
      <c r="A216" s="11" t="str">
        <f>"2024071331"</f>
        <v>2024071331</v>
      </c>
      <c r="B216" s="12">
        <v>51.8</v>
      </c>
      <c r="C216" s="13">
        <v>65</v>
      </c>
      <c r="D216" s="13">
        <v>58.4</v>
      </c>
      <c r="E216" s="11"/>
    </row>
    <row r="217" customHeight="1" spans="1:5">
      <c r="A217" s="11" t="str">
        <f>"2024070703"</f>
        <v>2024070703</v>
      </c>
      <c r="B217" s="12">
        <v>50.7</v>
      </c>
      <c r="C217" s="13">
        <v>66</v>
      </c>
      <c r="D217" s="13">
        <v>58.35</v>
      </c>
      <c r="E217" s="11"/>
    </row>
    <row r="218" customHeight="1" spans="1:5">
      <c r="A218" s="11" t="str">
        <f>"2024070710"</f>
        <v>2024070710</v>
      </c>
      <c r="B218" s="12">
        <v>57.1</v>
      </c>
      <c r="C218" s="13">
        <v>59</v>
      </c>
      <c r="D218" s="13">
        <v>58.05</v>
      </c>
      <c r="E218" s="11"/>
    </row>
    <row r="219" customHeight="1" spans="1:5">
      <c r="A219" s="11" t="str">
        <f>"2024070126"</f>
        <v>2024070126</v>
      </c>
      <c r="B219" s="12">
        <v>52.1</v>
      </c>
      <c r="C219" s="13">
        <v>64</v>
      </c>
      <c r="D219" s="13">
        <v>58.05</v>
      </c>
      <c r="E219" s="11"/>
    </row>
    <row r="220" customHeight="1" spans="1:5">
      <c r="A220" s="11" t="str">
        <f>"2024070416"</f>
        <v>2024070416</v>
      </c>
      <c r="B220" s="12">
        <v>48.1</v>
      </c>
      <c r="C220" s="13">
        <v>68</v>
      </c>
      <c r="D220" s="13">
        <v>58.05</v>
      </c>
      <c r="E220" s="11"/>
    </row>
    <row r="221" customHeight="1" spans="1:5">
      <c r="A221" s="11" t="str">
        <f>"2024070117"</f>
        <v>2024070117</v>
      </c>
      <c r="B221" s="12">
        <v>56.8</v>
      </c>
      <c r="C221" s="13">
        <v>59</v>
      </c>
      <c r="D221" s="13">
        <v>57.9</v>
      </c>
      <c r="E221" s="11"/>
    </row>
    <row r="222" customHeight="1" spans="1:5">
      <c r="A222" s="11" t="str">
        <f>"2024071324"</f>
        <v>2024071324</v>
      </c>
      <c r="B222" s="12">
        <v>53.8</v>
      </c>
      <c r="C222" s="13">
        <v>62</v>
      </c>
      <c r="D222" s="13">
        <v>57.9</v>
      </c>
      <c r="E222" s="11"/>
    </row>
    <row r="223" customHeight="1" spans="1:5">
      <c r="A223" s="11" t="str">
        <f>"2024071209"</f>
        <v>2024071209</v>
      </c>
      <c r="B223" s="12">
        <v>48.8</v>
      </c>
      <c r="C223" s="13">
        <v>67</v>
      </c>
      <c r="D223" s="13">
        <v>57.9</v>
      </c>
      <c r="E223" s="11"/>
    </row>
    <row r="224" customHeight="1" spans="1:5">
      <c r="A224" s="11" t="str">
        <f>"2024070820"</f>
        <v>2024070820</v>
      </c>
      <c r="B224" s="12">
        <v>54.3</v>
      </c>
      <c r="C224" s="13">
        <v>61</v>
      </c>
      <c r="D224" s="13">
        <v>57.65</v>
      </c>
      <c r="E224" s="11"/>
    </row>
    <row r="225" customHeight="1" spans="1:5">
      <c r="A225" s="11" t="str">
        <f>"2024070403"</f>
        <v>2024070403</v>
      </c>
      <c r="B225" s="12">
        <v>63.2</v>
      </c>
      <c r="C225" s="13">
        <v>52</v>
      </c>
      <c r="D225" s="13">
        <v>57.6</v>
      </c>
      <c r="E225" s="11"/>
    </row>
    <row r="226" customHeight="1" spans="1:5">
      <c r="A226" s="11" t="str">
        <f>"2024070414"</f>
        <v>2024070414</v>
      </c>
      <c r="B226" s="12">
        <v>54.2</v>
      </c>
      <c r="C226" s="13">
        <v>61</v>
      </c>
      <c r="D226" s="13">
        <v>57.6</v>
      </c>
      <c r="E226" s="11"/>
    </row>
    <row r="227" customHeight="1" spans="1:5">
      <c r="A227" s="11" t="str">
        <f>"2024071314"</f>
        <v>2024071314</v>
      </c>
      <c r="B227" s="12">
        <v>54.2</v>
      </c>
      <c r="C227" s="13">
        <v>61</v>
      </c>
      <c r="D227" s="13">
        <v>57.6</v>
      </c>
      <c r="E227" s="11"/>
    </row>
    <row r="228" customHeight="1" spans="1:5">
      <c r="A228" s="11" t="str">
        <f>"2024070627"</f>
        <v>2024070627</v>
      </c>
      <c r="B228" s="12">
        <v>51.1</v>
      </c>
      <c r="C228" s="13">
        <v>64</v>
      </c>
      <c r="D228" s="13">
        <v>57.55</v>
      </c>
      <c r="E228" s="11"/>
    </row>
    <row r="229" customHeight="1" spans="1:5">
      <c r="A229" s="11" t="str">
        <f>"2024070313"</f>
        <v>2024070313</v>
      </c>
      <c r="B229" s="12">
        <v>46.9</v>
      </c>
      <c r="C229" s="13">
        <v>68</v>
      </c>
      <c r="D229" s="13">
        <v>57.45</v>
      </c>
      <c r="E229" s="11"/>
    </row>
    <row r="230" customHeight="1" spans="1:5">
      <c r="A230" s="11" t="str">
        <f>"2024070815"</f>
        <v>2024070815</v>
      </c>
      <c r="B230" s="12">
        <v>53.5</v>
      </c>
      <c r="C230" s="13">
        <v>61</v>
      </c>
      <c r="D230" s="13">
        <v>57.25</v>
      </c>
      <c r="E230" s="11"/>
    </row>
    <row r="231" customHeight="1" spans="1:5">
      <c r="A231" s="11" t="str">
        <f>"2024070718"</f>
        <v>2024070718</v>
      </c>
      <c r="B231" s="12">
        <v>46.5</v>
      </c>
      <c r="C231" s="13">
        <v>68</v>
      </c>
      <c r="D231" s="13">
        <v>57.25</v>
      </c>
      <c r="E231" s="11"/>
    </row>
    <row r="232" customHeight="1" spans="1:5">
      <c r="A232" s="11" t="str">
        <f>"2024070810"</f>
        <v>2024070810</v>
      </c>
      <c r="B232" s="12">
        <v>46.5</v>
      </c>
      <c r="C232" s="13">
        <v>68</v>
      </c>
      <c r="D232" s="13">
        <v>57.25</v>
      </c>
      <c r="E232" s="11"/>
    </row>
    <row r="233" customHeight="1" spans="1:5">
      <c r="A233" s="11" t="str">
        <f>"2024070424"</f>
        <v>2024070424</v>
      </c>
      <c r="B233" s="12">
        <v>53.4</v>
      </c>
      <c r="C233" s="13">
        <v>61</v>
      </c>
      <c r="D233" s="13">
        <v>57.2</v>
      </c>
      <c r="E233" s="11"/>
    </row>
    <row r="234" customHeight="1" spans="1:5">
      <c r="A234" s="11" t="str">
        <f>"2024071024"</f>
        <v>2024071024</v>
      </c>
      <c r="B234" s="12">
        <v>52.4</v>
      </c>
      <c r="C234" s="13">
        <v>62</v>
      </c>
      <c r="D234" s="13">
        <v>57.2</v>
      </c>
      <c r="E234" s="11"/>
    </row>
    <row r="235" customHeight="1" spans="1:5">
      <c r="A235" s="11" t="str">
        <f>"2024070826"</f>
        <v>2024070826</v>
      </c>
      <c r="B235" s="12">
        <v>52.3</v>
      </c>
      <c r="C235" s="13">
        <v>62</v>
      </c>
      <c r="D235" s="13">
        <v>57.15</v>
      </c>
      <c r="E235" s="11"/>
    </row>
    <row r="236" customHeight="1" spans="1:5">
      <c r="A236" s="11" t="str">
        <f>"2024070917"</f>
        <v>2024070917</v>
      </c>
      <c r="B236" s="12">
        <v>48.3</v>
      </c>
      <c r="C236" s="13">
        <v>66</v>
      </c>
      <c r="D236" s="13">
        <v>57.15</v>
      </c>
      <c r="E236" s="11"/>
    </row>
    <row r="237" customHeight="1" spans="1:5">
      <c r="A237" s="11" t="str">
        <f>"2024071118"</f>
        <v>2024071118</v>
      </c>
      <c r="B237" s="12">
        <v>44.3</v>
      </c>
      <c r="C237" s="13">
        <v>70</v>
      </c>
      <c r="D237" s="13">
        <v>57.15</v>
      </c>
      <c r="E237" s="11"/>
    </row>
    <row r="238" customHeight="1" spans="1:5">
      <c r="A238" s="11" t="str">
        <f>"2024070704"</f>
        <v>2024070704</v>
      </c>
      <c r="B238" s="12">
        <v>60.9</v>
      </c>
      <c r="C238" s="13">
        <v>53</v>
      </c>
      <c r="D238" s="13">
        <v>56.95</v>
      </c>
      <c r="E238" s="11"/>
    </row>
    <row r="239" customHeight="1" spans="1:5">
      <c r="A239" s="11" t="str">
        <f>"2024071420"</f>
        <v>2024071420</v>
      </c>
      <c r="B239" s="12">
        <v>50.8</v>
      </c>
      <c r="C239" s="13">
        <v>63</v>
      </c>
      <c r="D239" s="13">
        <v>56.9</v>
      </c>
      <c r="E239" s="11"/>
    </row>
    <row r="240" customHeight="1" spans="1:5">
      <c r="A240" s="11" t="str">
        <f>"2024070930"</f>
        <v>2024070930</v>
      </c>
      <c r="B240" s="12">
        <v>52.7</v>
      </c>
      <c r="C240" s="13">
        <v>61</v>
      </c>
      <c r="D240" s="13">
        <v>56.85</v>
      </c>
      <c r="E240" s="11"/>
    </row>
    <row r="241" customHeight="1" spans="1:5">
      <c r="A241" s="11" t="str">
        <f>"2024070429"</f>
        <v>2024070429</v>
      </c>
      <c r="B241" s="12">
        <v>51.7</v>
      </c>
      <c r="C241" s="13">
        <v>62</v>
      </c>
      <c r="D241" s="13">
        <v>56.85</v>
      </c>
      <c r="E241" s="11"/>
    </row>
    <row r="242" customHeight="1" spans="1:5">
      <c r="A242" s="11" t="str">
        <f>"2024071404"</f>
        <v>2024071404</v>
      </c>
      <c r="B242" s="12">
        <v>48.6</v>
      </c>
      <c r="C242" s="13">
        <v>65</v>
      </c>
      <c r="D242" s="13">
        <v>56.8</v>
      </c>
      <c r="E242" s="11"/>
    </row>
    <row r="243" customHeight="1" spans="1:5">
      <c r="A243" s="11" t="str">
        <f>"2024071502"</f>
        <v>2024071502</v>
      </c>
      <c r="B243" s="12">
        <v>46.6</v>
      </c>
      <c r="C243" s="13">
        <v>67</v>
      </c>
      <c r="D243" s="13">
        <v>56.8</v>
      </c>
      <c r="E243" s="11"/>
    </row>
    <row r="244" customHeight="1" spans="1:5">
      <c r="A244" s="11" t="str">
        <f>"2024070802"</f>
        <v>2024070802</v>
      </c>
      <c r="B244" s="12">
        <v>55.5</v>
      </c>
      <c r="C244" s="13">
        <v>58</v>
      </c>
      <c r="D244" s="13">
        <v>56.75</v>
      </c>
      <c r="E244" s="11"/>
    </row>
    <row r="245" customHeight="1" spans="1:5">
      <c r="A245" s="11" t="str">
        <f>"2024070229"</f>
        <v>2024070229</v>
      </c>
      <c r="B245" s="12">
        <v>54.2</v>
      </c>
      <c r="C245" s="13">
        <v>59</v>
      </c>
      <c r="D245" s="13">
        <v>56.6</v>
      </c>
      <c r="E245" s="11"/>
    </row>
    <row r="246" customHeight="1" spans="1:5">
      <c r="A246" s="11" t="str">
        <f>"2024070605"</f>
        <v>2024070605</v>
      </c>
      <c r="B246" s="12">
        <v>58.1</v>
      </c>
      <c r="C246" s="13">
        <v>55</v>
      </c>
      <c r="D246" s="13">
        <v>56.55</v>
      </c>
      <c r="E246" s="11"/>
    </row>
    <row r="247" customHeight="1" spans="1:5">
      <c r="A247" s="11" t="str">
        <f>"2024070303"</f>
        <v>2024070303</v>
      </c>
      <c r="B247" s="12">
        <v>57.1</v>
      </c>
      <c r="C247" s="13">
        <v>56</v>
      </c>
      <c r="D247" s="13">
        <v>56.55</v>
      </c>
      <c r="E247" s="11"/>
    </row>
    <row r="248" customHeight="1" spans="1:5">
      <c r="A248" s="11" t="str">
        <f>"2024070509"</f>
        <v>2024070509</v>
      </c>
      <c r="B248" s="12">
        <v>54.1</v>
      </c>
      <c r="C248" s="13">
        <v>59</v>
      </c>
      <c r="D248" s="13">
        <v>56.55</v>
      </c>
      <c r="E248" s="11"/>
    </row>
    <row r="249" customHeight="1" spans="1:5">
      <c r="A249" s="11" t="str">
        <f>"2024071211"</f>
        <v>2024071211</v>
      </c>
      <c r="B249" s="12">
        <v>51.1</v>
      </c>
      <c r="C249" s="13">
        <v>62</v>
      </c>
      <c r="D249" s="13">
        <v>56.55</v>
      </c>
      <c r="E249" s="11"/>
    </row>
    <row r="250" customHeight="1" spans="1:5">
      <c r="A250" s="11" t="str">
        <f>"2024070405"</f>
        <v>2024070405</v>
      </c>
      <c r="B250" s="12">
        <v>58</v>
      </c>
      <c r="C250" s="13">
        <v>55</v>
      </c>
      <c r="D250" s="13">
        <v>56.5</v>
      </c>
      <c r="E250" s="11"/>
    </row>
    <row r="251" customHeight="1" spans="1:5">
      <c r="A251" s="11" t="str">
        <f>"2024071213"</f>
        <v>2024071213</v>
      </c>
      <c r="B251" s="12">
        <v>45.9</v>
      </c>
      <c r="C251" s="13">
        <v>67</v>
      </c>
      <c r="D251" s="13">
        <v>56.45</v>
      </c>
      <c r="E251" s="11"/>
    </row>
    <row r="252" customHeight="1" spans="1:5">
      <c r="A252" s="11" t="str">
        <f>"2024071523"</f>
        <v>2024071523</v>
      </c>
      <c r="B252" s="12">
        <v>59.7</v>
      </c>
      <c r="C252" s="13">
        <v>53</v>
      </c>
      <c r="D252" s="13">
        <v>56.35</v>
      </c>
      <c r="E252" s="11"/>
    </row>
    <row r="253" customHeight="1" spans="1:5">
      <c r="A253" s="11" t="str">
        <f>"2024071019"</f>
        <v>2024071019</v>
      </c>
      <c r="B253" s="12">
        <v>45.7</v>
      </c>
      <c r="C253" s="13">
        <v>67</v>
      </c>
      <c r="D253" s="13">
        <v>56.35</v>
      </c>
      <c r="E253" s="11"/>
    </row>
    <row r="254" customHeight="1" spans="1:5">
      <c r="A254" s="11" t="str">
        <f>"2024070725"</f>
        <v>2024070725</v>
      </c>
      <c r="B254" s="12">
        <v>41.7</v>
      </c>
      <c r="C254" s="13">
        <v>71</v>
      </c>
      <c r="D254" s="13">
        <v>56.35</v>
      </c>
      <c r="E254" s="11"/>
    </row>
    <row r="255" customHeight="1" spans="1:5">
      <c r="A255" s="11" t="str">
        <f>"2024070922"</f>
        <v>2024070922</v>
      </c>
      <c r="B255" s="12">
        <v>50.5</v>
      </c>
      <c r="C255" s="13">
        <v>62</v>
      </c>
      <c r="D255" s="13">
        <v>56.25</v>
      </c>
      <c r="E255" s="11"/>
    </row>
    <row r="256" customHeight="1" spans="1:5">
      <c r="A256" s="11" t="str">
        <f>"2024070915"</f>
        <v>2024070915</v>
      </c>
      <c r="B256" s="12">
        <v>55.4</v>
      </c>
      <c r="C256" s="13">
        <v>57</v>
      </c>
      <c r="D256" s="13">
        <v>56.2</v>
      </c>
      <c r="E256" s="11"/>
    </row>
    <row r="257" customHeight="1" spans="1:5">
      <c r="A257" s="11" t="str">
        <f>"2024071528"</f>
        <v>2024071528</v>
      </c>
      <c r="B257" s="12">
        <v>49.3</v>
      </c>
      <c r="C257" s="13">
        <v>63</v>
      </c>
      <c r="D257" s="13">
        <v>56.15</v>
      </c>
      <c r="E257" s="11"/>
    </row>
    <row r="258" customHeight="1" spans="1:5">
      <c r="A258" s="11" t="str">
        <f>"2024071214"</f>
        <v>2024071214</v>
      </c>
      <c r="B258" s="12">
        <v>46.2</v>
      </c>
      <c r="C258" s="13">
        <v>66</v>
      </c>
      <c r="D258" s="13">
        <v>56.1</v>
      </c>
      <c r="E258" s="11"/>
    </row>
    <row r="259" customHeight="1" spans="1:5">
      <c r="A259" s="11" t="str">
        <f>"2024070107"</f>
        <v>2024070107</v>
      </c>
      <c r="B259" s="12">
        <v>45.2</v>
      </c>
      <c r="C259" s="13">
        <v>67</v>
      </c>
      <c r="D259" s="13">
        <v>56.1</v>
      </c>
      <c r="E259" s="11"/>
    </row>
    <row r="260" customHeight="1" spans="1:5">
      <c r="A260" s="11" t="str">
        <f>"2024071123"</f>
        <v>2024071123</v>
      </c>
      <c r="B260" s="12">
        <v>54.1</v>
      </c>
      <c r="C260" s="13">
        <v>58</v>
      </c>
      <c r="D260" s="13">
        <v>56.05</v>
      </c>
      <c r="E260" s="11"/>
    </row>
    <row r="261" customHeight="1" spans="1:5">
      <c r="A261" s="11" t="str">
        <f>"2024071001"</f>
        <v>2024071001</v>
      </c>
      <c r="B261" s="12">
        <v>54</v>
      </c>
      <c r="C261" s="13">
        <v>58</v>
      </c>
      <c r="D261" s="13">
        <v>56</v>
      </c>
      <c r="E261" s="11"/>
    </row>
    <row r="262" customHeight="1" spans="1:5">
      <c r="A262" s="11" t="str">
        <f>"2024071218"</f>
        <v>2024071218</v>
      </c>
      <c r="B262" s="12">
        <v>43.9</v>
      </c>
      <c r="C262" s="13">
        <v>68</v>
      </c>
      <c r="D262" s="13">
        <v>55.95</v>
      </c>
      <c r="E262" s="11"/>
    </row>
    <row r="263" customHeight="1" spans="1:5">
      <c r="A263" s="11" t="str">
        <f>"2024070222"</f>
        <v>2024070222</v>
      </c>
      <c r="B263" s="12">
        <v>52.8</v>
      </c>
      <c r="C263" s="13">
        <v>59</v>
      </c>
      <c r="D263" s="13">
        <v>55.9</v>
      </c>
      <c r="E263" s="11"/>
    </row>
    <row r="264" customHeight="1" spans="1:5">
      <c r="A264" s="11" t="str">
        <f>"2024070304"</f>
        <v>2024070304</v>
      </c>
      <c r="B264" s="12">
        <v>52.8</v>
      </c>
      <c r="C264" s="13">
        <v>59</v>
      </c>
      <c r="D264" s="13">
        <v>55.9</v>
      </c>
      <c r="E264" s="11"/>
    </row>
    <row r="265" customHeight="1" spans="1:5">
      <c r="A265" s="11" t="str">
        <f>"2024071323"</f>
        <v>2024071323</v>
      </c>
      <c r="B265" s="12">
        <v>48.7</v>
      </c>
      <c r="C265" s="13">
        <v>63</v>
      </c>
      <c r="D265" s="13">
        <v>55.85</v>
      </c>
      <c r="E265" s="11"/>
    </row>
    <row r="266" customHeight="1" spans="1:5">
      <c r="A266" s="11" t="str">
        <f>"2024070927"</f>
        <v>2024070927</v>
      </c>
      <c r="B266" s="12">
        <v>51.6</v>
      </c>
      <c r="C266" s="13">
        <v>60</v>
      </c>
      <c r="D266" s="13">
        <v>55.8</v>
      </c>
      <c r="E266" s="11"/>
    </row>
    <row r="267" customHeight="1" spans="1:5">
      <c r="A267" s="11" t="str">
        <f>"2024070217"</f>
        <v>2024070217</v>
      </c>
      <c r="B267" s="12">
        <v>47.6</v>
      </c>
      <c r="C267" s="13">
        <v>64</v>
      </c>
      <c r="D267" s="13">
        <v>55.8</v>
      </c>
      <c r="E267" s="11"/>
    </row>
    <row r="268" customHeight="1" spans="1:5">
      <c r="A268" s="11" t="str">
        <f>"2024071505"</f>
        <v>2024071505</v>
      </c>
      <c r="B268" s="12">
        <v>47.6</v>
      </c>
      <c r="C268" s="13">
        <v>64</v>
      </c>
      <c r="D268" s="13">
        <v>55.8</v>
      </c>
      <c r="E268" s="11"/>
    </row>
    <row r="269" customHeight="1" spans="1:5">
      <c r="A269" s="11" t="str">
        <f>"2024071514"</f>
        <v>2024071514</v>
      </c>
      <c r="B269" s="12">
        <v>50.5</v>
      </c>
      <c r="C269" s="13">
        <v>61</v>
      </c>
      <c r="D269" s="13">
        <v>55.75</v>
      </c>
      <c r="E269" s="11"/>
    </row>
    <row r="270" customHeight="1" spans="1:5">
      <c r="A270" s="11" t="str">
        <f>"2024070829"</f>
        <v>2024070829</v>
      </c>
      <c r="B270" s="12">
        <v>49.5</v>
      </c>
      <c r="C270" s="13">
        <v>62</v>
      </c>
      <c r="D270" s="13">
        <v>55.75</v>
      </c>
      <c r="E270" s="11"/>
    </row>
    <row r="271" customHeight="1" spans="1:5">
      <c r="A271" s="11" t="str">
        <f>"2024071531"</f>
        <v>2024071531</v>
      </c>
      <c r="B271" s="12">
        <v>49.4</v>
      </c>
      <c r="C271" s="13">
        <v>62</v>
      </c>
      <c r="D271" s="13">
        <v>55.7</v>
      </c>
      <c r="E271" s="11"/>
    </row>
    <row r="272" customHeight="1" spans="1:5">
      <c r="A272" s="11" t="str">
        <f>"2024071114"</f>
        <v>2024071114</v>
      </c>
      <c r="B272" s="12">
        <v>48.4</v>
      </c>
      <c r="C272" s="13">
        <v>63</v>
      </c>
      <c r="D272" s="13">
        <v>55.7</v>
      </c>
      <c r="E272" s="11"/>
    </row>
    <row r="273" customHeight="1" spans="1:5">
      <c r="A273" s="11" t="str">
        <f>"2024070214"</f>
        <v>2024070214</v>
      </c>
      <c r="B273" s="12">
        <v>47.4</v>
      </c>
      <c r="C273" s="13">
        <v>64</v>
      </c>
      <c r="D273" s="13">
        <v>55.7</v>
      </c>
      <c r="E273" s="11"/>
    </row>
    <row r="274" customHeight="1" spans="1:5">
      <c r="A274" s="11" t="str">
        <f>"2024070707"</f>
        <v>2024070707</v>
      </c>
      <c r="B274" s="12">
        <v>47.4</v>
      </c>
      <c r="C274" s="13">
        <v>64</v>
      </c>
      <c r="D274" s="13">
        <v>55.7</v>
      </c>
      <c r="E274" s="11"/>
    </row>
    <row r="275" customHeight="1" spans="1:5">
      <c r="A275" s="11" t="str">
        <f>"2024070608"</f>
        <v>2024070608</v>
      </c>
      <c r="B275" s="12">
        <v>44.1</v>
      </c>
      <c r="C275" s="13">
        <v>67</v>
      </c>
      <c r="D275" s="13">
        <v>55.55</v>
      </c>
      <c r="E275" s="11"/>
    </row>
    <row r="276" customHeight="1" spans="1:5">
      <c r="A276" s="11" t="str">
        <f>"2024070904"</f>
        <v>2024070904</v>
      </c>
      <c r="B276" s="12">
        <v>45.9</v>
      </c>
      <c r="C276" s="13">
        <v>65</v>
      </c>
      <c r="D276" s="13">
        <v>55.45</v>
      </c>
      <c r="E276" s="11"/>
    </row>
    <row r="277" customHeight="1" spans="1:5">
      <c r="A277" s="11" t="str">
        <f>"2024071113"</f>
        <v>2024071113</v>
      </c>
      <c r="B277" s="12">
        <v>44.8</v>
      </c>
      <c r="C277" s="13">
        <v>66</v>
      </c>
      <c r="D277" s="13">
        <v>55.4</v>
      </c>
      <c r="E277" s="11"/>
    </row>
    <row r="278" customHeight="1" spans="1:5">
      <c r="A278" s="11" t="str">
        <f>"2024070220"</f>
        <v>2024070220</v>
      </c>
      <c r="B278" s="12">
        <v>49.4</v>
      </c>
      <c r="C278" s="13">
        <v>61</v>
      </c>
      <c r="D278" s="13">
        <v>55.2</v>
      </c>
      <c r="E278" s="11"/>
    </row>
    <row r="279" customHeight="1" spans="1:5">
      <c r="A279" s="11" t="str">
        <f>"2024070701"</f>
        <v>2024070701</v>
      </c>
      <c r="B279" s="12">
        <v>50.2</v>
      </c>
      <c r="C279" s="13">
        <v>60</v>
      </c>
      <c r="D279" s="13">
        <v>55.1</v>
      </c>
      <c r="E279" s="11"/>
    </row>
    <row r="280" customHeight="1" spans="1:5">
      <c r="A280" s="11" t="str">
        <f>"2024070623"</f>
        <v>2024070623</v>
      </c>
      <c r="B280" s="12">
        <v>39.2</v>
      </c>
      <c r="C280" s="13">
        <v>71</v>
      </c>
      <c r="D280" s="13">
        <v>55.1</v>
      </c>
      <c r="E280" s="11"/>
    </row>
    <row r="281" customHeight="1" spans="1:5">
      <c r="A281" s="11" t="str">
        <f>"2024071310"</f>
        <v>2024071310</v>
      </c>
      <c r="B281" s="12">
        <v>39.1</v>
      </c>
      <c r="C281" s="13">
        <v>71</v>
      </c>
      <c r="D281" s="13">
        <v>55.05</v>
      </c>
      <c r="E281" s="11"/>
    </row>
    <row r="282" customHeight="1" spans="1:5">
      <c r="A282" s="11" t="str">
        <f>"2024070912"</f>
        <v>2024070912</v>
      </c>
      <c r="B282" s="12">
        <v>45</v>
      </c>
      <c r="C282" s="13">
        <v>65</v>
      </c>
      <c r="D282" s="13">
        <v>55</v>
      </c>
      <c r="E282" s="11"/>
    </row>
    <row r="283" customHeight="1" spans="1:5">
      <c r="A283" s="11" t="str">
        <f>"2024070711"</f>
        <v>2024070711</v>
      </c>
      <c r="B283" s="12">
        <v>41.7</v>
      </c>
      <c r="C283" s="13">
        <v>68</v>
      </c>
      <c r="D283" s="13">
        <v>54.85</v>
      </c>
      <c r="E283" s="11"/>
    </row>
    <row r="284" customHeight="1" spans="1:5">
      <c r="A284" s="11" t="str">
        <f>"2024071521"</f>
        <v>2024071521</v>
      </c>
      <c r="B284" s="12">
        <v>49.4</v>
      </c>
      <c r="C284" s="13">
        <v>60</v>
      </c>
      <c r="D284" s="13">
        <v>54.7</v>
      </c>
      <c r="E284" s="11"/>
    </row>
    <row r="285" customHeight="1" spans="1:5">
      <c r="A285" s="11" t="str">
        <f>"2024070513"</f>
        <v>2024070513</v>
      </c>
      <c r="B285" s="12">
        <v>47.9</v>
      </c>
      <c r="C285" s="13">
        <v>61</v>
      </c>
      <c r="D285" s="13">
        <v>54.45</v>
      </c>
      <c r="E285" s="11"/>
    </row>
    <row r="286" customHeight="1" spans="1:5">
      <c r="A286" s="11" t="str">
        <f>"2024070825"</f>
        <v>2024070825</v>
      </c>
      <c r="B286" s="12">
        <v>41.9</v>
      </c>
      <c r="C286" s="13">
        <v>67</v>
      </c>
      <c r="D286" s="13">
        <v>54.45</v>
      </c>
      <c r="E286" s="11"/>
    </row>
    <row r="287" customHeight="1" spans="1:5">
      <c r="A287" s="11" t="str">
        <f>"2024071014"</f>
        <v>2024071014</v>
      </c>
      <c r="B287" s="12">
        <v>49.7</v>
      </c>
      <c r="C287" s="13">
        <v>59</v>
      </c>
      <c r="D287" s="13">
        <v>54.35</v>
      </c>
      <c r="E287" s="11"/>
    </row>
    <row r="288" customHeight="1" spans="1:5">
      <c r="A288" s="11" t="str">
        <f>"2024070426"</f>
        <v>2024070426</v>
      </c>
      <c r="B288" s="12">
        <v>39.7</v>
      </c>
      <c r="C288" s="13">
        <v>69</v>
      </c>
      <c r="D288" s="13">
        <v>54.35</v>
      </c>
      <c r="E288" s="11"/>
    </row>
    <row r="289" customHeight="1" spans="1:5">
      <c r="A289" s="11" t="str">
        <f>"2024070530"</f>
        <v>2024070530</v>
      </c>
      <c r="B289" s="12">
        <v>41.6</v>
      </c>
      <c r="C289" s="13">
        <v>67</v>
      </c>
      <c r="D289" s="13">
        <v>54.3</v>
      </c>
      <c r="E289" s="11"/>
    </row>
    <row r="290" customHeight="1" spans="1:5">
      <c r="A290" s="11" t="str">
        <f>"2024070809"</f>
        <v>2024070809</v>
      </c>
      <c r="B290" s="12">
        <v>46.2</v>
      </c>
      <c r="C290" s="13">
        <v>62</v>
      </c>
      <c r="D290" s="13">
        <v>54.1</v>
      </c>
      <c r="E290" s="11"/>
    </row>
    <row r="291" customHeight="1" spans="1:5">
      <c r="A291" s="11" t="str">
        <f>"2024070527"</f>
        <v>2024070527</v>
      </c>
      <c r="B291" s="12">
        <v>43.2</v>
      </c>
      <c r="C291" s="13">
        <v>65</v>
      </c>
      <c r="D291" s="13">
        <v>54.1</v>
      </c>
      <c r="E291" s="11"/>
    </row>
    <row r="292" customHeight="1" spans="1:5">
      <c r="A292" s="11" t="str">
        <f>"2024071414"</f>
        <v>2024071414</v>
      </c>
      <c r="B292" s="12">
        <v>46.1</v>
      </c>
      <c r="C292" s="13">
        <v>62</v>
      </c>
      <c r="D292" s="13">
        <v>54.05</v>
      </c>
      <c r="E292" s="11"/>
    </row>
    <row r="293" customHeight="1" spans="1:5">
      <c r="A293" s="11" t="str">
        <f>"2024070506"</f>
        <v>2024070506</v>
      </c>
      <c r="B293" s="12">
        <v>51.7</v>
      </c>
      <c r="C293" s="13">
        <v>56</v>
      </c>
      <c r="D293" s="13">
        <v>53.85</v>
      </c>
      <c r="E293" s="11"/>
    </row>
    <row r="294" customHeight="1" spans="1:5">
      <c r="A294" s="11" t="str">
        <f>"2024070401"</f>
        <v>2024070401</v>
      </c>
      <c r="B294" s="12">
        <v>42.7</v>
      </c>
      <c r="C294" s="13">
        <v>65</v>
      </c>
      <c r="D294" s="13">
        <v>53.85</v>
      </c>
      <c r="E294" s="11"/>
    </row>
    <row r="295" customHeight="1" spans="1:5">
      <c r="A295" s="11" t="str">
        <f>"2024070427"</f>
        <v>2024070427</v>
      </c>
      <c r="B295" s="12">
        <v>48.6</v>
      </c>
      <c r="C295" s="13">
        <v>59</v>
      </c>
      <c r="D295" s="13">
        <v>53.8</v>
      </c>
      <c r="E295" s="11"/>
    </row>
    <row r="296" customHeight="1" spans="1:5">
      <c r="A296" s="11" t="str">
        <f>"2024071006"</f>
        <v>2024071006</v>
      </c>
      <c r="B296" s="12">
        <v>43.6</v>
      </c>
      <c r="C296" s="13">
        <v>64</v>
      </c>
      <c r="D296" s="13">
        <v>53.8</v>
      </c>
      <c r="E296" s="11"/>
    </row>
    <row r="297" customHeight="1" spans="1:5">
      <c r="A297" s="11" t="str">
        <f>"2024070120"</f>
        <v>2024070120</v>
      </c>
      <c r="B297" s="12">
        <v>48.5</v>
      </c>
      <c r="C297" s="13">
        <v>59</v>
      </c>
      <c r="D297" s="13">
        <v>53.75</v>
      </c>
      <c r="E297" s="11"/>
    </row>
    <row r="298" customHeight="1" spans="1:5">
      <c r="A298" s="11" t="str">
        <f>"2024070104"</f>
        <v>2024070104</v>
      </c>
      <c r="B298" s="12">
        <v>40.5</v>
      </c>
      <c r="C298" s="13">
        <v>67</v>
      </c>
      <c r="D298" s="13">
        <v>53.75</v>
      </c>
      <c r="E298" s="11"/>
    </row>
    <row r="299" customHeight="1" spans="1:5">
      <c r="A299" s="11" t="str">
        <f>"2024070321"</f>
        <v>2024070321</v>
      </c>
      <c r="B299" s="12">
        <v>51.2</v>
      </c>
      <c r="C299" s="13">
        <v>56</v>
      </c>
      <c r="D299" s="13">
        <v>53.6</v>
      </c>
      <c r="E299" s="11"/>
    </row>
    <row r="300" customHeight="1" spans="1:5">
      <c r="A300" s="11" t="str">
        <f>"2024070326"</f>
        <v>2024070326</v>
      </c>
      <c r="B300" s="12">
        <v>43.1</v>
      </c>
      <c r="C300" s="13">
        <v>64</v>
      </c>
      <c r="D300" s="13">
        <v>53.55</v>
      </c>
      <c r="E300" s="11"/>
    </row>
    <row r="301" customHeight="1" spans="1:5">
      <c r="A301" s="11" t="str">
        <f>"2024071220"</f>
        <v>2024071220</v>
      </c>
      <c r="B301" s="12">
        <v>49.8</v>
      </c>
      <c r="C301" s="13">
        <v>57</v>
      </c>
      <c r="D301" s="13">
        <v>53.4</v>
      </c>
      <c r="E301" s="11"/>
    </row>
    <row r="302" customHeight="1" spans="1:5">
      <c r="A302" s="11" t="str">
        <f>"2024071208"</f>
        <v>2024071208</v>
      </c>
      <c r="B302" s="12">
        <v>47.8</v>
      </c>
      <c r="C302" s="13">
        <v>59</v>
      </c>
      <c r="D302" s="13">
        <v>53.4</v>
      </c>
      <c r="E302" s="11"/>
    </row>
    <row r="303" customHeight="1" spans="1:5">
      <c r="A303" s="11" t="str">
        <f>"2024071312"</f>
        <v>2024071312</v>
      </c>
      <c r="B303" s="12">
        <v>43.8</v>
      </c>
      <c r="C303" s="13">
        <v>63</v>
      </c>
      <c r="D303" s="13">
        <v>53.4</v>
      </c>
      <c r="E303" s="11"/>
    </row>
    <row r="304" customHeight="1" spans="1:5">
      <c r="A304" s="11" t="str">
        <f>"2024070314"</f>
        <v>2024070314</v>
      </c>
      <c r="B304" s="12">
        <v>48.6</v>
      </c>
      <c r="C304" s="13">
        <v>58</v>
      </c>
      <c r="D304" s="13">
        <v>53.3</v>
      </c>
      <c r="E304" s="11"/>
    </row>
    <row r="305" customHeight="1" spans="1:5">
      <c r="A305" s="11" t="str">
        <f>"2024070823"</f>
        <v>2024070823</v>
      </c>
      <c r="B305" s="12">
        <v>42.5</v>
      </c>
      <c r="C305" s="13">
        <v>64</v>
      </c>
      <c r="D305" s="13">
        <v>53.25</v>
      </c>
      <c r="E305" s="11"/>
    </row>
    <row r="306" customHeight="1" spans="1:5">
      <c r="A306" s="11" t="str">
        <f>"2024071329"</f>
        <v>2024071329</v>
      </c>
      <c r="B306" s="12">
        <v>48.2</v>
      </c>
      <c r="C306" s="13">
        <v>58</v>
      </c>
      <c r="D306" s="13">
        <v>53.1</v>
      </c>
      <c r="E306" s="11"/>
    </row>
    <row r="307" customHeight="1" spans="1:5">
      <c r="A307" s="11" t="str">
        <f>"2024071322"</f>
        <v>2024071322</v>
      </c>
      <c r="B307" s="12">
        <v>46.1</v>
      </c>
      <c r="C307" s="13">
        <v>60</v>
      </c>
      <c r="D307" s="13">
        <v>53.05</v>
      </c>
      <c r="E307" s="11"/>
    </row>
    <row r="308" customHeight="1" spans="1:5">
      <c r="A308" s="11" t="str">
        <f>"2024070914"</f>
        <v>2024070914</v>
      </c>
      <c r="B308" s="12">
        <v>49.9</v>
      </c>
      <c r="C308" s="13">
        <v>56</v>
      </c>
      <c r="D308" s="13">
        <v>52.95</v>
      </c>
      <c r="E308" s="11"/>
    </row>
    <row r="309" customHeight="1" spans="1:5">
      <c r="A309" s="11" t="str">
        <f>"2024071025"</f>
        <v>2024071025</v>
      </c>
      <c r="B309" s="12">
        <v>42.9</v>
      </c>
      <c r="C309" s="13">
        <v>63</v>
      </c>
      <c r="D309" s="13">
        <v>52.95</v>
      </c>
      <c r="E309" s="11"/>
    </row>
    <row r="310" customHeight="1" spans="1:5">
      <c r="A310" s="11" t="str">
        <f>"2024071222"</f>
        <v>2024071222</v>
      </c>
      <c r="B310" s="12">
        <v>42.9</v>
      </c>
      <c r="C310" s="13">
        <v>63</v>
      </c>
      <c r="D310" s="13">
        <v>52.95</v>
      </c>
      <c r="E310" s="11"/>
    </row>
    <row r="311" customHeight="1" spans="1:5">
      <c r="A311" s="11" t="str">
        <f>"2024071421"</f>
        <v>2024071421</v>
      </c>
      <c r="B311" s="12">
        <v>46.6</v>
      </c>
      <c r="C311" s="13">
        <v>59</v>
      </c>
      <c r="D311" s="13">
        <v>52.8</v>
      </c>
      <c r="E311" s="11"/>
    </row>
    <row r="312" customHeight="1" spans="1:5">
      <c r="A312" s="11" t="str">
        <f>"2024071029"</f>
        <v>2024071029</v>
      </c>
      <c r="B312" s="12">
        <v>35.4</v>
      </c>
      <c r="C312" s="13">
        <v>70</v>
      </c>
      <c r="D312" s="13">
        <v>52.7</v>
      </c>
      <c r="E312" s="11"/>
    </row>
    <row r="313" customHeight="1" spans="1:5">
      <c r="A313" s="11" t="str">
        <f>"2024070814"</f>
        <v>2024070814</v>
      </c>
      <c r="B313" s="12">
        <v>44.3</v>
      </c>
      <c r="C313" s="13">
        <v>61</v>
      </c>
      <c r="D313" s="13">
        <v>52.65</v>
      </c>
      <c r="E313" s="11"/>
    </row>
    <row r="314" customHeight="1" spans="1:5">
      <c r="A314" s="11" t="str">
        <f>"2024070908"</f>
        <v>2024070908</v>
      </c>
      <c r="B314" s="12">
        <v>44.3</v>
      </c>
      <c r="C314" s="13">
        <v>61</v>
      </c>
      <c r="D314" s="13">
        <v>52.65</v>
      </c>
      <c r="E314" s="11"/>
    </row>
    <row r="315" customHeight="1" spans="1:5">
      <c r="A315" s="11" t="str">
        <f>"2024070110"</f>
        <v>2024070110</v>
      </c>
      <c r="B315" s="12">
        <v>40.3</v>
      </c>
      <c r="C315" s="13">
        <v>65</v>
      </c>
      <c r="D315" s="13">
        <v>52.65</v>
      </c>
      <c r="E315" s="11"/>
    </row>
    <row r="316" customHeight="1" spans="1:5">
      <c r="A316" s="11" t="str">
        <f>"2024070907"</f>
        <v>2024070907</v>
      </c>
      <c r="B316" s="12">
        <v>44.1</v>
      </c>
      <c r="C316" s="13">
        <v>61</v>
      </c>
      <c r="D316" s="13">
        <v>52.55</v>
      </c>
      <c r="E316" s="11"/>
    </row>
    <row r="317" customHeight="1" spans="1:5">
      <c r="A317" s="11" t="str">
        <f>"2024070325"</f>
        <v>2024070325</v>
      </c>
      <c r="B317" s="12">
        <v>37.9</v>
      </c>
      <c r="C317" s="13">
        <v>67</v>
      </c>
      <c r="D317" s="13">
        <v>52.45</v>
      </c>
      <c r="E317" s="11"/>
    </row>
    <row r="318" customHeight="1" spans="1:5">
      <c r="A318" s="11" t="str">
        <f>"2024070816"</f>
        <v>2024070816</v>
      </c>
      <c r="B318" s="12">
        <v>35.6</v>
      </c>
      <c r="C318" s="13">
        <v>69</v>
      </c>
      <c r="D318" s="13">
        <v>52.3</v>
      </c>
      <c r="E318" s="11"/>
    </row>
    <row r="319" customHeight="1" spans="1:5">
      <c r="A319" s="11" t="str">
        <f>"2024071426"</f>
        <v>2024071426</v>
      </c>
      <c r="B319" s="12">
        <v>43.5</v>
      </c>
      <c r="C319" s="13">
        <v>61</v>
      </c>
      <c r="D319" s="13">
        <v>52.25</v>
      </c>
      <c r="E319" s="11"/>
    </row>
    <row r="320" customHeight="1" spans="1:5">
      <c r="A320" s="11" t="str">
        <f>"2024070720"</f>
        <v>2024070720</v>
      </c>
      <c r="B320" s="12">
        <v>47.4</v>
      </c>
      <c r="C320" s="13">
        <v>57</v>
      </c>
      <c r="D320" s="13">
        <v>52.2</v>
      </c>
      <c r="E320" s="11"/>
    </row>
    <row r="321" customHeight="1" spans="1:5">
      <c r="A321" s="11" t="str">
        <f>"2024070223"</f>
        <v>2024070223</v>
      </c>
      <c r="B321" s="12">
        <v>46.3</v>
      </c>
      <c r="C321" s="13">
        <v>58</v>
      </c>
      <c r="D321" s="13">
        <v>52.15</v>
      </c>
      <c r="E321" s="11"/>
    </row>
    <row r="322" customHeight="1" spans="1:5">
      <c r="A322" s="11" t="str">
        <f>"2024071427"</f>
        <v>2024071427</v>
      </c>
      <c r="B322" s="12">
        <v>46.1</v>
      </c>
      <c r="C322" s="13">
        <v>58</v>
      </c>
      <c r="D322" s="13">
        <v>52.05</v>
      </c>
      <c r="E322" s="11"/>
    </row>
    <row r="323" customHeight="1" spans="1:5">
      <c r="A323" s="11" t="str">
        <f>"2024070408"</f>
        <v>2024070408</v>
      </c>
      <c r="B323" s="12">
        <v>42.1</v>
      </c>
      <c r="C323" s="13">
        <v>62</v>
      </c>
      <c r="D323" s="13">
        <v>52.05</v>
      </c>
      <c r="E323" s="11"/>
    </row>
    <row r="324" customHeight="1" spans="1:5">
      <c r="A324" s="11" t="str">
        <f>"2024070316"</f>
        <v>2024070316</v>
      </c>
      <c r="B324" s="12">
        <v>45.8</v>
      </c>
      <c r="C324" s="13">
        <v>58</v>
      </c>
      <c r="D324" s="13">
        <v>51.9</v>
      </c>
      <c r="E324" s="11"/>
    </row>
    <row r="325" customHeight="1" spans="1:5">
      <c r="A325" s="11" t="str">
        <f>"2024071422"</f>
        <v>2024071422</v>
      </c>
      <c r="B325" s="12">
        <v>39.8</v>
      </c>
      <c r="C325" s="13">
        <v>64</v>
      </c>
      <c r="D325" s="13">
        <v>51.9</v>
      </c>
      <c r="E325" s="11"/>
    </row>
    <row r="326" customHeight="1" spans="1:5">
      <c r="A326" s="11" t="str">
        <f>"2024070512"</f>
        <v>2024070512</v>
      </c>
      <c r="B326" s="12">
        <v>38.7</v>
      </c>
      <c r="C326" s="13">
        <v>65</v>
      </c>
      <c r="D326" s="13">
        <v>51.85</v>
      </c>
      <c r="E326" s="11"/>
    </row>
    <row r="327" customHeight="1" spans="1:5">
      <c r="A327" s="11" t="str">
        <f>"2024071308"</f>
        <v>2024071308</v>
      </c>
      <c r="B327" s="12">
        <v>43.6</v>
      </c>
      <c r="C327" s="13">
        <v>60</v>
      </c>
      <c r="D327" s="13">
        <v>51.8</v>
      </c>
      <c r="E327" s="11"/>
    </row>
    <row r="328" customHeight="1" spans="1:5">
      <c r="A328" s="11" t="str">
        <f>"2024070629"</f>
        <v>2024070629</v>
      </c>
      <c r="B328" s="12">
        <v>48.2</v>
      </c>
      <c r="C328" s="13">
        <v>55</v>
      </c>
      <c r="D328" s="13">
        <v>51.6</v>
      </c>
      <c r="E328" s="11"/>
    </row>
    <row r="329" customHeight="1" spans="1:5">
      <c r="A329" s="11" t="str">
        <f>"2024070824"</f>
        <v>2024070824</v>
      </c>
      <c r="B329" s="12">
        <v>43.9</v>
      </c>
      <c r="C329" s="13">
        <v>59</v>
      </c>
      <c r="D329" s="13">
        <v>51.45</v>
      </c>
      <c r="E329" s="11"/>
    </row>
    <row r="330" customHeight="1" spans="1:5">
      <c r="A330" s="11" t="str">
        <f>"2024070721"</f>
        <v>2024070721</v>
      </c>
      <c r="B330" s="12">
        <v>38.5</v>
      </c>
      <c r="C330" s="13">
        <v>64</v>
      </c>
      <c r="D330" s="13">
        <v>51.25</v>
      </c>
      <c r="E330" s="11"/>
    </row>
    <row r="331" customHeight="1" spans="1:5">
      <c r="A331" s="11" t="str">
        <f>"2024071305"</f>
        <v>2024071305</v>
      </c>
      <c r="B331" s="12">
        <v>43.3</v>
      </c>
      <c r="C331" s="13">
        <v>59</v>
      </c>
      <c r="D331" s="13">
        <v>51.15</v>
      </c>
      <c r="E331" s="11"/>
    </row>
    <row r="332" customHeight="1" spans="1:5">
      <c r="A332" s="11" t="str">
        <f>"2024070702"</f>
        <v>2024070702</v>
      </c>
      <c r="B332" s="12">
        <v>41.2</v>
      </c>
      <c r="C332" s="13">
        <v>61</v>
      </c>
      <c r="D332" s="13">
        <v>51.1</v>
      </c>
      <c r="E332" s="11"/>
    </row>
    <row r="333" customHeight="1" spans="1:5">
      <c r="A333" s="11" t="str">
        <f>"2024070604"</f>
        <v>2024070604</v>
      </c>
      <c r="B333" s="12">
        <v>36.9</v>
      </c>
      <c r="C333" s="13">
        <v>65</v>
      </c>
      <c r="D333" s="13">
        <v>50.95</v>
      </c>
      <c r="E333" s="11"/>
    </row>
    <row r="334" customHeight="1" spans="1:5">
      <c r="A334" s="11" t="str">
        <f>"2024070906"</f>
        <v>2024070906</v>
      </c>
      <c r="B334" s="12">
        <v>39.5</v>
      </c>
      <c r="C334" s="13">
        <v>62</v>
      </c>
      <c r="D334" s="13">
        <v>50.75</v>
      </c>
      <c r="E334" s="11"/>
    </row>
    <row r="335" customHeight="1" spans="1:5">
      <c r="A335" s="11" t="str">
        <f>"2024071020"</f>
        <v>2024071020</v>
      </c>
      <c r="B335" s="12">
        <v>47.4</v>
      </c>
      <c r="C335" s="13">
        <v>54</v>
      </c>
      <c r="D335" s="13">
        <v>50.7</v>
      </c>
      <c r="E335" s="11"/>
    </row>
    <row r="336" customHeight="1" spans="1:5">
      <c r="A336" s="11" t="str">
        <f>"2024070607"</f>
        <v>2024070607</v>
      </c>
      <c r="B336" s="12">
        <v>38</v>
      </c>
      <c r="C336" s="13">
        <v>63</v>
      </c>
      <c r="D336" s="13">
        <v>50.5</v>
      </c>
      <c r="E336" s="11"/>
    </row>
    <row r="337" customHeight="1" spans="1:5">
      <c r="A337" s="11" t="str">
        <f>"2024070306"</f>
        <v>2024070306</v>
      </c>
      <c r="B337" s="12">
        <v>40.6</v>
      </c>
      <c r="C337" s="13">
        <v>60</v>
      </c>
      <c r="D337" s="13">
        <v>50.3</v>
      </c>
      <c r="E337" s="11"/>
    </row>
    <row r="338" customHeight="1" spans="1:5">
      <c r="A338" s="11" t="str">
        <f>"2024070103"</f>
        <v>2024070103</v>
      </c>
      <c r="B338" s="12">
        <v>42.4</v>
      </c>
      <c r="C338" s="13">
        <v>58</v>
      </c>
      <c r="D338" s="13">
        <v>50.2</v>
      </c>
      <c r="E338" s="11"/>
    </row>
    <row r="339" customHeight="1" spans="1:5">
      <c r="A339" s="11" t="str">
        <f>"2024070430"</f>
        <v>2024070430</v>
      </c>
      <c r="B339" s="12">
        <v>52.2</v>
      </c>
      <c r="C339" s="13">
        <v>48</v>
      </c>
      <c r="D339" s="13">
        <v>50.1</v>
      </c>
      <c r="E339" s="11"/>
    </row>
    <row r="340" customHeight="1" spans="1:5">
      <c r="A340" s="11" t="str">
        <f>"2024071402"</f>
        <v>2024071402</v>
      </c>
      <c r="B340" s="12">
        <v>40.2</v>
      </c>
      <c r="C340" s="13">
        <v>60</v>
      </c>
      <c r="D340" s="13">
        <v>50.1</v>
      </c>
      <c r="E340" s="11"/>
    </row>
    <row r="341" customHeight="1" spans="1:5">
      <c r="A341" s="11" t="str">
        <f>"2024071018"</f>
        <v>2024071018</v>
      </c>
      <c r="B341" s="12">
        <v>46.1</v>
      </c>
      <c r="C341" s="13">
        <v>53</v>
      </c>
      <c r="D341" s="13">
        <v>49.55</v>
      </c>
      <c r="E341" s="11"/>
    </row>
    <row r="342" customHeight="1" spans="1:5">
      <c r="A342" s="11" t="str">
        <f>"2024070317"</f>
        <v>2024070317</v>
      </c>
      <c r="B342" s="12">
        <v>41.1</v>
      </c>
      <c r="C342" s="13">
        <v>58</v>
      </c>
      <c r="D342" s="13">
        <v>49.55</v>
      </c>
      <c r="E342" s="11"/>
    </row>
    <row r="343" customHeight="1" spans="1:5">
      <c r="A343" s="11" t="str">
        <f>"2024070428"</f>
        <v>2024070428</v>
      </c>
      <c r="B343" s="12">
        <v>38.8</v>
      </c>
      <c r="C343" s="13">
        <v>60</v>
      </c>
      <c r="D343" s="13">
        <v>49.4</v>
      </c>
      <c r="E343" s="11"/>
    </row>
    <row r="344" customHeight="1" spans="1:5">
      <c r="A344" s="11" t="str">
        <f>"2024070106"</f>
        <v>2024070106</v>
      </c>
      <c r="B344" s="12">
        <v>54.7</v>
      </c>
      <c r="C344" s="13">
        <v>44</v>
      </c>
      <c r="D344" s="13">
        <v>49.35</v>
      </c>
      <c r="E344" s="11"/>
    </row>
    <row r="345" customHeight="1" spans="1:5">
      <c r="A345" s="11" t="str">
        <f>"2024071009"</f>
        <v>2024071009</v>
      </c>
      <c r="B345" s="12">
        <v>44.8</v>
      </c>
      <c r="C345" s="13">
        <v>53</v>
      </c>
      <c r="D345" s="13">
        <v>48.9</v>
      </c>
      <c r="E345" s="11"/>
    </row>
    <row r="346" customHeight="1" spans="1:5">
      <c r="A346" s="11" t="str">
        <f>"2024071413"</f>
        <v>2024071413</v>
      </c>
      <c r="B346" s="12">
        <v>40.7</v>
      </c>
      <c r="C346" s="13">
        <v>57</v>
      </c>
      <c r="D346" s="13">
        <v>48.85</v>
      </c>
      <c r="E346" s="11"/>
    </row>
    <row r="347" customHeight="1" spans="1:5">
      <c r="A347" s="11" t="str">
        <f>"2024071330"</f>
        <v>2024071330</v>
      </c>
      <c r="B347" s="12">
        <v>46.6</v>
      </c>
      <c r="C347" s="13">
        <v>51</v>
      </c>
      <c r="D347" s="13">
        <v>48.8</v>
      </c>
      <c r="E347" s="11"/>
    </row>
    <row r="348" customHeight="1" spans="1:5">
      <c r="A348" s="11" t="str">
        <f>"2024070919"</f>
        <v>2024070919</v>
      </c>
      <c r="B348" s="12">
        <v>44.3</v>
      </c>
      <c r="C348" s="13">
        <v>53</v>
      </c>
      <c r="D348" s="13">
        <v>48.65</v>
      </c>
      <c r="E348" s="11"/>
    </row>
    <row r="349" customHeight="1" spans="1:5">
      <c r="A349" s="11" t="str">
        <f>"2024070619"</f>
        <v>2024070619</v>
      </c>
      <c r="B349" s="12">
        <v>38.2</v>
      </c>
      <c r="C349" s="13">
        <v>59</v>
      </c>
      <c r="D349" s="13">
        <v>48.6</v>
      </c>
      <c r="E349" s="11"/>
    </row>
    <row r="350" customHeight="1" spans="1:5">
      <c r="A350" s="11" t="str">
        <f>"2024071326"</f>
        <v>2024071326</v>
      </c>
      <c r="B350" s="12">
        <v>35.1</v>
      </c>
      <c r="C350" s="13">
        <v>62</v>
      </c>
      <c r="D350" s="13">
        <v>48.55</v>
      </c>
      <c r="E350" s="11"/>
    </row>
    <row r="351" customHeight="1" spans="1:5">
      <c r="A351" s="11" t="str">
        <f>"2024070630"</f>
        <v>2024070630</v>
      </c>
      <c r="B351" s="12">
        <v>40.9</v>
      </c>
      <c r="C351" s="13">
        <v>56</v>
      </c>
      <c r="D351" s="13">
        <v>48.45</v>
      </c>
      <c r="E351" s="11"/>
    </row>
    <row r="352" customHeight="1" spans="1:5">
      <c r="A352" s="11" t="str">
        <f>"2024070706"</f>
        <v>2024070706</v>
      </c>
      <c r="B352" s="12">
        <v>40.9</v>
      </c>
      <c r="C352" s="13">
        <v>56</v>
      </c>
      <c r="D352" s="13">
        <v>48.45</v>
      </c>
      <c r="E352" s="11"/>
    </row>
    <row r="353" customHeight="1" spans="1:5">
      <c r="A353" s="11" t="str">
        <f>"2024070921"</f>
        <v>2024070921</v>
      </c>
      <c r="B353" s="12">
        <v>40.7</v>
      </c>
      <c r="C353" s="13">
        <v>56</v>
      </c>
      <c r="D353" s="13">
        <v>48.35</v>
      </c>
      <c r="E353" s="11"/>
    </row>
    <row r="354" customHeight="1" spans="1:5">
      <c r="A354" s="11" t="str">
        <f>"2024071407"</f>
        <v>2024071407</v>
      </c>
      <c r="B354" s="12">
        <v>38.7</v>
      </c>
      <c r="C354" s="13">
        <v>58</v>
      </c>
      <c r="D354" s="13">
        <v>48.35</v>
      </c>
      <c r="E354" s="11"/>
    </row>
    <row r="355" customHeight="1" spans="1:5">
      <c r="A355" s="11" t="str">
        <f>"2024070218"</f>
        <v>2024070218</v>
      </c>
      <c r="B355" s="12">
        <v>46.3</v>
      </c>
      <c r="C355" s="13">
        <v>50</v>
      </c>
      <c r="D355" s="13">
        <v>48.15</v>
      </c>
      <c r="E355" s="11"/>
    </row>
    <row r="356" customHeight="1" spans="1:5">
      <c r="A356" s="11" t="str">
        <f>"2024071522"</f>
        <v>2024071522</v>
      </c>
      <c r="B356" s="12">
        <v>39.3</v>
      </c>
      <c r="C356" s="13">
        <v>57</v>
      </c>
      <c r="D356" s="13">
        <v>48.15</v>
      </c>
      <c r="E356" s="11"/>
    </row>
    <row r="357" customHeight="1" spans="1:5">
      <c r="A357" s="11" t="str">
        <f>"2024070116"</f>
        <v>2024070116</v>
      </c>
      <c r="B357" s="12">
        <v>38.3</v>
      </c>
      <c r="C357" s="13">
        <v>58</v>
      </c>
      <c r="D357" s="13">
        <v>48.15</v>
      </c>
      <c r="E357" s="11"/>
    </row>
    <row r="358" customHeight="1" spans="1:5">
      <c r="A358" s="11" t="str">
        <f>"2024070611"</f>
        <v>2024070611</v>
      </c>
      <c r="B358" s="12">
        <v>40.2</v>
      </c>
      <c r="C358" s="13">
        <v>56</v>
      </c>
      <c r="D358" s="13">
        <v>48.1</v>
      </c>
      <c r="E358" s="11"/>
    </row>
    <row r="359" customHeight="1" spans="1:5">
      <c r="A359" s="11" t="str">
        <f>"2024070830"</f>
        <v>2024070830</v>
      </c>
      <c r="B359" s="12">
        <v>36.1</v>
      </c>
      <c r="C359" s="13">
        <v>60</v>
      </c>
      <c r="D359" s="13">
        <v>48.05</v>
      </c>
      <c r="E359" s="11"/>
    </row>
    <row r="360" customHeight="1" spans="1:5">
      <c r="A360" s="11" t="str">
        <f>"2024070320"</f>
        <v>2024070320</v>
      </c>
      <c r="B360" s="12">
        <v>43</v>
      </c>
      <c r="C360" s="13">
        <v>53</v>
      </c>
      <c r="D360" s="13">
        <v>48</v>
      </c>
      <c r="E360" s="11"/>
    </row>
    <row r="361" customHeight="1" spans="1:5">
      <c r="A361" s="11" t="str">
        <f>"2024070407"</f>
        <v>2024070407</v>
      </c>
      <c r="B361" s="12">
        <v>45.9</v>
      </c>
      <c r="C361" s="13">
        <v>50</v>
      </c>
      <c r="D361" s="13">
        <v>47.95</v>
      </c>
      <c r="E361" s="11"/>
    </row>
    <row r="362" customHeight="1" spans="1:5">
      <c r="A362" s="11" t="str">
        <f>"2024070615"</f>
        <v>2024070615</v>
      </c>
      <c r="B362" s="12">
        <v>43.2</v>
      </c>
      <c r="C362" s="13">
        <v>52</v>
      </c>
      <c r="D362" s="13">
        <v>47.6</v>
      </c>
      <c r="E362" s="11"/>
    </row>
    <row r="363" customHeight="1" spans="1:5">
      <c r="A363" s="11" t="str">
        <f>"2024070716"</f>
        <v>2024070716</v>
      </c>
      <c r="B363" s="12">
        <v>38.2</v>
      </c>
      <c r="C363" s="13">
        <v>57</v>
      </c>
      <c r="D363" s="13">
        <v>47.6</v>
      </c>
      <c r="E363" s="11"/>
    </row>
    <row r="364" customHeight="1" spans="1:5">
      <c r="A364" s="11" t="str">
        <f>"2024070612"</f>
        <v>2024070612</v>
      </c>
      <c r="B364" s="12">
        <v>44</v>
      </c>
      <c r="C364" s="13">
        <v>51</v>
      </c>
      <c r="D364" s="13">
        <v>47.5</v>
      </c>
      <c r="E364" s="11"/>
    </row>
    <row r="365" customHeight="1" spans="1:5">
      <c r="A365" s="11" t="str">
        <f>"2024070925"</f>
        <v>2024070925</v>
      </c>
      <c r="B365" s="12">
        <v>43</v>
      </c>
      <c r="C365" s="13">
        <v>52</v>
      </c>
      <c r="D365" s="13">
        <v>47.5</v>
      </c>
      <c r="E365" s="11"/>
    </row>
    <row r="366" customHeight="1" spans="1:5">
      <c r="A366" s="11" t="str">
        <f>"2024070315"</f>
        <v>2024070315</v>
      </c>
      <c r="B366" s="12">
        <v>44.5</v>
      </c>
      <c r="C366" s="13">
        <v>50</v>
      </c>
      <c r="D366" s="13">
        <v>47.25</v>
      </c>
      <c r="E366" s="11"/>
    </row>
    <row r="367" customHeight="1" spans="1:5">
      <c r="A367" s="11" t="str">
        <f>"2024070309"</f>
        <v>2024070309</v>
      </c>
      <c r="B367" s="12">
        <v>38.2</v>
      </c>
      <c r="C367" s="13">
        <v>56</v>
      </c>
      <c r="D367" s="13">
        <v>47.1</v>
      </c>
      <c r="E367" s="11"/>
    </row>
    <row r="368" customHeight="1" spans="1:5">
      <c r="A368" s="11" t="str">
        <f>"2024071125"</f>
        <v>2024071125</v>
      </c>
      <c r="B368" s="12">
        <v>34.7</v>
      </c>
      <c r="C368" s="13">
        <v>59</v>
      </c>
      <c r="D368" s="13">
        <v>46.85</v>
      </c>
      <c r="E368" s="11"/>
    </row>
    <row r="369" customHeight="1" spans="1:5">
      <c r="A369" s="11" t="str">
        <f>"2024071228"</f>
        <v>2024071228</v>
      </c>
      <c r="B369" s="12">
        <v>32.6</v>
      </c>
      <c r="C369" s="13">
        <v>61</v>
      </c>
      <c r="D369" s="13">
        <v>46.8</v>
      </c>
      <c r="E369" s="11"/>
    </row>
    <row r="370" customHeight="1" spans="1:5">
      <c r="A370" s="11" t="str">
        <f>"2024070602"</f>
        <v>2024070602</v>
      </c>
      <c r="B370" s="12">
        <v>52.1</v>
      </c>
      <c r="C370" s="13">
        <v>41</v>
      </c>
      <c r="D370" s="13">
        <v>46.55</v>
      </c>
      <c r="E370" s="11"/>
    </row>
    <row r="371" customHeight="1" spans="1:5">
      <c r="A371" s="11" t="str">
        <f>"2024071524"</f>
        <v>2024071524</v>
      </c>
      <c r="B371" s="12">
        <v>39.1</v>
      </c>
      <c r="C371" s="13">
        <v>54</v>
      </c>
      <c r="D371" s="13">
        <v>46.55</v>
      </c>
      <c r="E371" s="11"/>
    </row>
    <row r="372" customHeight="1" spans="1:5">
      <c r="A372" s="11" t="str">
        <f>"2024070305"</f>
        <v>2024070305</v>
      </c>
      <c r="B372" s="12">
        <v>36.4</v>
      </c>
      <c r="C372" s="13">
        <v>56</v>
      </c>
      <c r="D372" s="13">
        <v>46.2</v>
      </c>
      <c r="E372" s="11"/>
    </row>
    <row r="373" customHeight="1" spans="1:5">
      <c r="A373" s="11" t="str">
        <f>"2024070101"</f>
        <v>2024070101</v>
      </c>
      <c r="B373" s="12">
        <v>38.1</v>
      </c>
      <c r="C373" s="13">
        <v>54</v>
      </c>
      <c r="D373" s="13">
        <v>46.05</v>
      </c>
      <c r="E373" s="11"/>
    </row>
    <row r="374" customHeight="1" spans="1:5">
      <c r="A374" s="11" t="str">
        <f>"2024071408"</f>
        <v>2024071408</v>
      </c>
      <c r="B374" s="12">
        <v>33.2</v>
      </c>
      <c r="C374" s="13">
        <v>58</v>
      </c>
      <c r="D374" s="13">
        <v>45.6</v>
      </c>
      <c r="E374" s="11"/>
    </row>
    <row r="375" customHeight="1" spans="1:5">
      <c r="A375" s="11" t="str">
        <f>"2024071526"</f>
        <v>2024071526</v>
      </c>
      <c r="B375" s="12">
        <v>32.6</v>
      </c>
      <c r="C375" s="13">
        <v>58</v>
      </c>
      <c r="D375" s="13">
        <v>45.3</v>
      </c>
      <c r="E375" s="11"/>
    </row>
    <row r="376" customHeight="1" spans="1:5">
      <c r="A376" s="11" t="str">
        <f>"2024070122"</f>
        <v>2024070122</v>
      </c>
      <c r="B376" s="12">
        <v>29.5</v>
      </c>
      <c r="C376" s="13">
        <v>61</v>
      </c>
      <c r="D376" s="13">
        <v>45.25</v>
      </c>
      <c r="E376" s="11"/>
    </row>
    <row r="377" customHeight="1" spans="1:5">
      <c r="A377" s="11" t="str">
        <f>"2024070920"</f>
        <v>2024070920</v>
      </c>
      <c r="B377" s="12">
        <v>36.4</v>
      </c>
      <c r="C377" s="13">
        <v>54</v>
      </c>
      <c r="D377" s="13">
        <v>45.2</v>
      </c>
      <c r="E377" s="11"/>
    </row>
    <row r="378" customHeight="1" spans="1:5">
      <c r="A378" s="11" t="str">
        <f>"2024071307"</f>
        <v>2024071307</v>
      </c>
      <c r="B378" s="12">
        <v>31.3</v>
      </c>
      <c r="C378" s="13">
        <v>58</v>
      </c>
      <c r="D378" s="13">
        <v>44.65</v>
      </c>
      <c r="E378" s="11"/>
    </row>
    <row r="379" customHeight="1" spans="1:5">
      <c r="A379" s="11" t="str">
        <f>"2024070209"</f>
        <v>2024070209</v>
      </c>
      <c r="B379" s="12">
        <v>25.1</v>
      </c>
      <c r="C379" s="13">
        <v>62</v>
      </c>
      <c r="D379" s="13">
        <v>43.55</v>
      </c>
      <c r="E379" s="11"/>
    </row>
    <row r="380" customHeight="1" spans="1:5">
      <c r="A380" s="11" t="str">
        <f>"2024070418"</f>
        <v>2024070418</v>
      </c>
      <c r="B380" s="12">
        <v>25</v>
      </c>
      <c r="C380" s="13">
        <v>62</v>
      </c>
      <c r="D380" s="13">
        <v>43.5</v>
      </c>
      <c r="E380" s="11"/>
    </row>
    <row r="381" customHeight="1" spans="1:5">
      <c r="A381" s="11" t="str">
        <f>"2024070219"</f>
        <v>2024070219</v>
      </c>
      <c r="B381" s="12">
        <v>23.3</v>
      </c>
      <c r="C381" s="13">
        <v>62</v>
      </c>
      <c r="D381" s="13">
        <v>42.65</v>
      </c>
      <c r="E381" s="11"/>
    </row>
    <row r="382" customHeight="1" spans="1:5">
      <c r="A382" s="11" t="str">
        <f>"2024071321"</f>
        <v>2024071321</v>
      </c>
      <c r="B382" s="12">
        <v>29.7</v>
      </c>
      <c r="C382" s="13">
        <v>55</v>
      </c>
      <c r="D382" s="13">
        <v>42.35</v>
      </c>
      <c r="E382" s="11"/>
    </row>
    <row r="383" customHeight="1" spans="1:5">
      <c r="A383" s="11" t="str">
        <f>"2024071327"</f>
        <v>2024071327</v>
      </c>
      <c r="B383" s="12">
        <v>35.4</v>
      </c>
      <c r="C383" s="13">
        <v>49</v>
      </c>
      <c r="D383" s="13">
        <v>42.2</v>
      </c>
      <c r="E383" s="11"/>
    </row>
    <row r="384" customHeight="1" spans="1:5">
      <c r="A384" s="11" t="str">
        <f>"2024071205"</f>
        <v>2024071205</v>
      </c>
      <c r="B384" s="12">
        <v>32</v>
      </c>
      <c r="C384" s="13">
        <v>52</v>
      </c>
      <c r="D384" s="13">
        <v>42</v>
      </c>
      <c r="E384" s="11"/>
    </row>
    <row r="385" customHeight="1" spans="1:5">
      <c r="A385" s="11" t="str">
        <f>"2024070225"</f>
        <v>2024070225</v>
      </c>
      <c r="B385" s="12">
        <v>31.6</v>
      </c>
      <c r="C385" s="13">
        <v>52</v>
      </c>
      <c r="D385" s="13">
        <v>41.8</v>
      </c>
      <c r="E385" s="11"/>
    </row>
    <row r="386" customHeight="1" spans="1:5">
      <c r="A386" s="11" t="str">
        <f>"2024071026"</f>
        <v>2024071026</v>
      </c>
      <c r="B386" s="12">
        <v>53.2</v>
      </c>
      <c r="C386" s="13">
        <v>28</v>
      </c>
      <c r="D386" s="13">
        <v>40.6</v>
      </c>
      <c r="E386" s="11"/>
    </row>
    <row r="387" customHeight="1" spans="1:5">
      <c r="A387" s="11" t="str">
        <f>"2024071512"</f>
        <v>2024071512</v>
      </c>
      <c r="B387" s="12">
        <v>37.8</v>
      </c>
      <c r="C387" s="13">
        <v>43</v>
      </c>
      <c r="D387" s="13">
        <v>40.4</v>
      </c>
      <c r="E387" s="11"/>
    </row>
    <row r="388" customHeight="1" spans="1:5">
      <c r="A388" s="11" t="str">
        <f>"2024070504"</f>
        <v>2024070504</v>
      </c>
      <c r="B388" s="12">
        <v>31.8</v>
      </c>
      <c r="C388" s="13">
        <v>49</v>
      </c>
      <c r="D388" s="13">
        <v>40.4</v>
      </c>
      <c r="E388" s="11"/>
    </row>
    <row r="389" customHeight="1" spans="1:5">
      <c r="A389" s="11" t="str">
        <f>"2024071316"</f>
        <v>2024071316</v>
      </c>
      <c r="B389" s="12">
        <v>16.3</v>
      </c>
      <c r="C389" s="13">
        <v>57</v>
      </c>
      <c r="D389" s="13">
        <v>36.65</v>
      </c>
      <c r="E389" s="11"/>
    </row>
    <row r="390" customHeight="1" spans="1:5">
      <c r="A390" s="11" t="str">
        <f>"2024071515"</f>
        <v>2024071515</v>
      </c>
      <c r="B390" s="12">
        <v>22.5</v>
      </c>
      <c r="C390" s="13">
        <v>44</v>
      </c>
      <c r="D390" s="13">
        <v>33.25</v>
      </c>
      <c r="E390" s="11"/>
    </row>
    <row r="391" customHeight="1" spans="1:5">
      <c r="A391" s="11" t="str">
        <f>"2024070518"</f>
        <v>2024070518</v>
      </c>
      <c r="B391" s="12">
        <v>41.5</v>
      </c>
      <c r="C391" s="13">
        <v>24</v>
      </c>
      <c r="D391" s="13">
        <v>32.75</v>
      </c>
      <c r="E391" s="11"/>
    </row>
    <row r="392" customHeight="1" spans="1:5">
      <c r="A392" s="11" t="str">
        <f>"2024070923"</f>
        <v>2024070923</v>
      </c>
      <c r="B392" s="12">
        <v>36.6</v>
      </c>
      <c r="C392" s="13">
        <v>25</v>
      </c>
      <c r="D392" s="13">
        <v>30.8</v>
      </c>
      <c r="E392" s="11"/>
    </row>
    <row r="393" customHeight="1" spans="1:5">
      <c r="A393" s="11" t="str">
        <f>"2024070901"</f>
        <v>2024070901</v>
      </c>
      <c r="B393" s="12">
        <v>38.6</v>
      </c>
      <c r="C393" s="13">
        <v>17</v>
      </c>
      <c r="D393" s="13">
        <v>27.8</v>
      </c>
      <c r="E393" s="11"/>
    </row>
    <row r="394" customHeight="1" spans="1:5">
      <c r="A394" s="11" t="str">
        <f>"2024071207"</f>
        <v>2024071207</v>
      </c>
      <c r="B394" s="12">
        <v>31.5</v>
      </c>
      <c r="C394" s="13">
        <v>18</v>
      </c>
      <c r="D394" s="13">
        <v>24.75</v>
      </c>
      <c r="E394" s="11"/>
    </row>
    <row r="395" customHeight="1" spans="1:5">
      <c r="A395" s="11" t="str">
        <f>"2024070318"</f>
        <v>2024070318</v>
      </c>
      <c r="B395" s="12">
        <v>46.8</v>
      </c>
      <c r="C395" s="13">
        <v>2</v>
      </c>
      <c r="D395" s="13">
        <v>24.4</v>
      </c>
      <c r="E395" s="11"/>
    </row>
    <row r="396" customHeight="1" spans="1:5">
      <c r="A396" s="11" t="str">
        <f>"2024070105"</f>
        <v>2024070105</v>
      </c>
      <c r="B396" s="12">
        <v>0</v>
      </c>
      <c r="C396" s="13">
        <v>0</v>
      </c>
      <c r="D396" s="13">
        <v>0</v>
      </c>
      <c r="E396" s="11" t="s">
        <v>6</v>
      </c>
    </row>
    <row r="397" customHeight="1" spans="1:5">
      <c r="A397" s="11" t="str">
        <f>"2024070113"</f>
        <v>2024070113</v>
      </c>
      <c r="B397" s="12">
        <v>0</v>
      </c>
      <c r="C397" s="13">
        <v>0</v>
      </c>
      <c r="D397" s="13">
        <v>0</v>
      </c>
      <c r="E397" s="11" t="s">
        <v>6</v>
      </c>
    </row>
    <row r="398" customHeight="1" spans="1:5">
      <c r="A398" s="11" t="str">
        <f>"2024070114"</f>
        <v>2024070114</v>
      </c>
      <c r="B398" s="12">
        <v>0</v>
      </c>
      <c r="C398" s="13">
        <v>0</v>
      </c>
      <c r="D398" s="13">
        <v>0</v>
      </c>
      <c r="E398" s="11" t="s">
        <v>6</v>
      </c>
    </row>
    <row r="399" customHeight="1" spans="1:5">
      <c r="A399" s="11" t="str">
        <f>"2024070115"</f>
        <v>2024070115</v>
      </c>
      <c r="B399" s="12">
        <v>0</v>
      </c>
      <c r="C399" s="13">
        <v>0</v>
      </c>
      <c r="D399" s="13">
        <v>0</v>
      </c>
      <c r="E399" s="11" t="s">
        <v>6</v>
      </c>
    </row>
    <row r="400" customHeight="1" spans="1:5">
      <c r="A400" s="11" t="str">
        <f>"2024070128"</f>
        <v>2024070128</v>
      </c>
      <c r="B400" s="12">
        <v>0</v>
      </c>
      <c r="C400" s="13">
        <v>0</v>
      </c>
      <c r="D400" s="13">
        <v>0</v>
      </c>
      <c r="E400" s="11" t="s">
        <v>6</v>
      </c>
    </row>
    <row r="401" customHeight="1" spans="1:5">
      <c r="A401" s="11" t="str">
        <f>"2024070201"</f>
        <v>2024070201</v>
      </c>
      <c r="B401" s="12">
        <v>0</v>
      </c>
      <c r="C401" s="13">
        <v>0</v>
      </c>
      <c r="D401" s="13">
        <v>0</v>
      </c>
      <c r="E401" s="11" t="s">
        <v>6</v>
      </c>
    </row>
    <row r="402" customHeight="1" spans="1:5">
      <c r="A402" s="11" t="str">
        <f>"2024070206"</f>
        <v>2024070206</v>
      </c>
      <c r="B402" s="12">
        <v>0</v>
      </c>
      <c r="C402" s="13">
        <v>0</v>
      </c>
      <c r="D402" s="13">
        <v>0</v>
      </c>
      <c r="E402" s="11" t="s">
        <v>6</v>
      </c>
    </row>
    <row r="403" customHeight="1" spans="1:5">
      <c r="A403" s="11" t="str">
        <f>"2024070211"</f>
        <v>2024070211</v>
      </c>
      <c r="B403" s="12">
        <v>0</v>
      </c>
      <c r="C403" s="13">
        <v>0</v>
      </c>
      <c r="D403" s="13">
        <v>0</v>
      </c>
      <c r="E403" s="11" t="s">
        <v>6</v>
      </c>
    </row>
    <row r="404" customHeight="1" spans="1:5">
      <c r="A404" s="11" t="str">
        <f>"2024070213"</f>
        <v>2024070213</v>
      </c>
      <c r="B404" s="12">
        <v>0</v>
      </c>
      <c r="C404" s="13">
        <v>0</v>
      </c>
      <c r="D404" s="13">
        <v>0</v>
      </c>
      <c r="E404" s="11" t="s">
        <v>6</v>
      </c>
    </row>
    <row r="405" customHeight="1" spans="1:5">
      <c r="A405" s="11" t="str">
        <f>"2024070221"</f>
        <v>2024070221</v>
      </c>
      <c r="B405" s="12">
        <v>0</v>
      </c>
      <c r="C405" s="13">
        <v>0</v>
      </c>
      <c r="D405" s="13">
        <v>0</v>
      </c>
      <c r="E405" s="11" t="s">
        <v>6</v>
      </c>
    </row>
    <row r="406" customHeight="1" spans="1:5">
      <c r="A406" s="11" t="str">
        <f>"2024070226"</f>
        <v>2024070226</v>
      </c>
      <c r="B406" s="12">
        <v>0</v>
      </c>
      <c r="C406" s="13">
        <v>0</v>
      </c>
      <c r="D406" s="13">
        <v>0</v>
      </c>
      <c r="E406" s="11" t="s">
        <v>6</v>
      </c>
    </row>
    <row r="407" customHeight="1" spans="1:5">
      <c r="A407" s="11" t="str">
        <f>"2024070230"</f>
        <v>2024070230</v>
      </c>
      <c r="B407" s="12">
        <v>0</v>
      </c>
      <c r="C407" s="13">
        <v>0</v>
      </c>
      <c r="D407" s="13">
        <v>0</v>
      </c>
      <c r="E407" s="11" t="s">
        <v>6</v>
      </c>
    </row>
    <row r="408" customHeight="1" spans="1:5">
      <c r="A408" s="11" t="str">
        <f>"2024070308"</f>
        <v>2024070308</v>
      </c>
      <c r="B408" s="12">
        <v>0</v>
      </c>
      <c r="C408" s="13">
        <v>0</v>
      </c>
      <c r="D408" s="13">
        <v>0</v>
      </c>
      <c r="E408" s="11" t="s">
        <v>6</v>
      </c>
    </row>
    <row r="409" customHeight="1" spans="1:5">
      <c r="A409" s="11" t="str">
        <f>"2024070323"</f>
        <v>2024070323</v>
      </c>
      <c r="B409" s="12">
        <v>0</v>
      </c>
      <c r="C409" s="13">
        <v>0</v>
      </c>
      <c r="D409" s="13">
        <v>0</v>
      </c>
      <c r="E409" s="11" t="s">
        <v>6</v>
      </c>
    </row>
    <row r="410" customHeight="1" spans="1:5">
      <c r="A410" s="11" t="str">
        <f>"2024070409"</f>
        <v>2024070409</v>
      </c>
      <c r="B410" s="12">
        <v>0</v>
      </c>
      <c r="C410" s="13">
        <v>0</v>
      </c>
      <c r="D410" s="13">
        <v>0</v>
      </c>
      <c r="E410" s="11" t="s">
        <v>6</v>
      </c>
    </row>
    <row r="411" customHeight="1" spans="1:5">
      <c r="A411" s="11" t="str">
        <f>"2024070413"</f>
        <v>2024070413</v>
      </c>
      <c r="B411" s="12">
        <v>0</v>
      </c>
      <c r="C411" s="13">
        <v>0</v>
      </c>
      <c r="D411" s="13">
        <v>0</v>
      </c>
      <c r="E411" s="11" t="s">
        <v>6</v>
      </c>
    </row>
    <row r="412" customHeight="1" spans="1:5">
      <c r="A412" s="11" t="str">
        <f>"2024070417"</f>
        <v>2024070417</v>
      </c>
      <c r="B412" s="12">
        <v>0</v>
      </c>
      <c r="C412" s="13">
        <v>0</v>
      </c>
      <c r="D412" s="13">
        <v>0</v>
      </c>
      <c r="E412" s="11" t="s">
        <v>6</v>
      </c>
    </row>
    <row r="413" customHeight="1" spans="1:5">
      <c r="A413" s="11" t="str">
        <f>"2024070505"</f>
        <v>2024070505</v>
      </c>
      <c r="B413" s="12">
        <v>0</v>
      </c>
      <c r="C413" s="13">
        <v>0</v>
      </c>
      <c r="D413" s="13">
        <v>0</v>
      </c>
      <c r="E413" s="11" t="s">
        <v>6</v>
      </c>
    </row>
    <row r="414" customHeight="1" spans="1:5">
      <c r="A414" s="11" t="str">
        <f>"2024070514"</f>
        <v>2024070514</v>
      </c>
      <c r="B414" s="12">
        <v>0</v>
      </c>
      <c r="C414" s="13">
        <v>0</v>
      </c>
      <c r="D414" s="13">
        <v>0</v>
      </c>
      <c r="E414" s="11" t="s">
        <v>6</v>
      </c>
    </row>
    <row r="415" customHeight="1" spans="1:5">
      <c r="A415" s="11" t="str">
        <f>"2024070515"</f>
        <v>2024070515</v>
      </c>
      <c r="B415" s="12">
        <v>0</v>
      </c>
      <c r="C415" s="13">
        <v>0</v>
      </c>
      <c r="D415" s="13">
        <v>0</v>
      </c>
      <c r="E415" s="11" t="s">
        <v>6</v>
      </c>
    </row>
    <row r="416" customHeight="1" spans="1:5">
      <c r="A416" s="11" t="str">
        <f>"2024070519"</f>
        <v>2024070519</v>
      </c>
      <c r="B416" s="12">
        <v>0</v>
      </c>
      <c r="C416" s="13">
        <v>0</v>
      </c>
      <c r="D416" s="13">
        <v>0</v>
      </c>
      <c r="E416" s="11" t="s">
        <v>6</v>
      </c>
    </row>
    <row r="417" customHeight="1" spans="1:5">
      <c r="A417" s="11" t="str">
        <f>"2024070609"</f>
        <v>2024070609</v>
      </c>
      <c r="B417" s="12">
        <v>0</v>
      </c>
      <c r="C417" s="13">
        <v>0</v>
      </c>
      <c r="D417" s="13">
        <v>0</v>
      </c>
      <c r="E417" s="11" t="s">
        <v>6</v>
      </c>
    </row>
    <row r="418" customHeight="1" spans="1:5">
      <c r="A418" s="11" t="str">
        <f>"2024070616"</f>
        <v>2024070616</v>
      </c>
      <c r="B418" s="12">
        <v>0</v>
      </c>
      <c r="C418" s="13">
        <v>0</v>
      </c>
      <c r="D418" s="13">
        <v>0</v>
      </c>
      <c r="E418" s="11" t="s">
        <v>6</v>
      </c>
    </row>
    <row r="419" customHeight="1" spans="1:5">
      <c r="A419" s="11" t="str">
        <f>"2024070617"</f>
        <v>2024070617</v>
      </c>
      <c r="B419" s="12">
        <v>0</v>
      </c>
      <c r="C419" s="13">
        <v>0</v>
      </c>
      <c r="D419" s="13">
        <v>0</v>
      </c>
      <c r="E419" s="11" t="s">
        <v>6</v>
      </c>
    </row>
    <row r="420" customHeight="1" spans="1:5">
      <c r="A420" s="11" t="str">
        <f>"2024070715"</f>
        <v>2024070715</v>
      </c>
      <c r="B420" s="12">
        <v>0</v>
      </c>
      <c r="C420" s="13">
        <v>0</v>
      </c>
      <c r="D420" s="13">
        <v>0</v>
      </c>
      <c r="E420" s="11" t="s">
        <v>6</v>
      </c>
    </row>
    <row r="421" customHeight="1" spans="1:5">
      <c r="A421" s="11" t="str">
        <f>"2024070717"</f>
        <v>2024070717</v>
      </c>
      <c r="B421" s="12">
        <v>0</v>
      </c>
      <c r="C421" s="13">
        <v>0</v>
      </c>
      <c r="D421" s="13">
        <v>0</v>
      </c>
      <c r="E421" s="11" t="s">
        <v>6</v>
      </c>
    </row>
    <row r="422" customHeight="1" spans="1:5">
      <c r="A422" s="11" t="str">
        <f>"2024070722"</f>
        <v>2024070722</v>
      </c>
      <c r="B422" s="12">
        <v>0</v>
      </c>
      <c r="C422" s="13">
        <v>0</v>
      </c>
      <c r="D422" s="13">
        <v>0</v>
      </c>
      <c r="E422" s="11" t="s">
        <v>6</v>
      </c>
    </row>
    <row r="423" customHeight="1" spans="1:5">
      <c r="A423" s="11" t="str">
        <f>"2024070727"</f>
        <v>2024070727</v>
      </c>
      <c r="B423" s="12">
        <v>0</v>
      </c>
      <c r="C423" s="13">
        <v>0</v>
      </c>
      <c r="D423" s="13">
        <v>0</v>
      </c>
      <c r="E423" s="11" t="s">
        <v>6</v>
      </c>
    </row>
    <row r="424" customHeight="1" spans="1:5">
      <c r="A424" s="11" t="str">
        <f>"2024070803"</f>
        <v>2024070803</v>
      </c>
      <c r="B424" s="12">
        <v>0</v>
      </c>
      <c r="C424" s="13">
        <v>0</v>
      </c>
      <c r="D424" s="13">
        <v>0</v>
      </c>
      <c r="E424" s="11" t="s">
        <v>6</v>
      </c>
    </row>
    <row r="425" customHeight="1" spans="1:5">
      <c r="A425" s="11" t="str">
        <f>"2024070808"</f>
        <v>2024070808</v>
      </c>
      <c r="B425" s="12">
        <v>0</v>
      </c>
      <c r="C425" s="13">
        <v>0</v>
      </c>
      <c r="D425" s="13">
        <v>0</v>
      </c>
      <c r="E425" s="11" t="s">
        <v>6</v>
      </c>
    </row>
    <row r="426" customHeight="1" spans="1:5">
      <c r="A426" s="11" t="str">
        <f>"2024070817"</f>
        <v>2024070817</v>
      </c>
      <c r="B426" s="12">
        <v>0</v>
      </c>
      <c r="C426" s="13">
        <v>0</v>
      </c>
      <c r="D426" s="13">
        <v>0</v>
      </c>
      <c r="E426" s="11" t="s">
        <v>6</v>
      </c>
    </row>
    <row r="427" customHeight="1" spans="1:5">
      <c r="A427" s="11" t="str">
        <f>"2024070827"</f>
        <v>2024070827</v>
      </c>
      <c r="B427" s="12">
        <v>0</v>
      </c>
      <c r="C427" s="13">
        <v>0</v>
      </c>
      <c r="D427" s="13">
        <v>0</v>
      </c>
      <c r="E427" s="11" t="s">
        <v>6</v>
      </c>
    </row>
    <row r="428" customHeight="1" spans="1:5">
      <c r="A428" s="11" t="str">
        <f>"2024070913"</f>
        <v>2024070913</v>
      </c>
      <c r="B428" s="12">
        <v>0</v>
      </c>
      <c r="C428" s="13">
        <v>0</v>
      </c>
      <c r="D428" s="13">
        <v>0</v>
      </c>
      <c r="E428" s="11" t="s">
        <v>6</v>
      </c>
    </row>
    <row r="429" customHeight="1" spans="1:5">
      <c r="A429" s="11" t="str">
        <f>"2024071008"</f>
        <v>2024071008</v>
      </c>
      <c r="B429" s="12">
        <v>0</v>
      </c>
      <c r="C429" s="13">
        <v>0</v>
      </c>
      <c r="D429" s="13">
        <v>0</v>
      </c>
      <c r="E429" s="11" t="s">
        <v>6</v>
      </c>
    </row>
    <row r="430" customHeight="1" spans="1:5">
      <c r="A430" s="11" t="str">
        <f>"2024071017"</f>
        <v>2024071017</v>
      </c>
      <c r="B430" s="12">
        <v>0</v>
      </c>
      <c r="C430" s="13">
        <v>0</v>
      </c>
      <c r="D430" s="13">
        <v>0</v>
      </c>
      <c r="E430" s="11" t="s">
        <v>6</v>
      </c>
    </row>
    <row r="431" customHeight="1" spans="1:5">
      <c r="A431" s="11" t="str">
        <f>"2024071021"</f>
        <v>2024071021</v>
      </c>
      <c r="B431" s="12">
        <v>0</v>
      </c>
      <c r="C431" s="13">
        <v>0</v>
      </c>
      <c r="D431" s="13">
        <v>0</v>
      </c>
      <c r="E431" s="11" t="s">
        <v>6</v>
      </c>
    </row>
    <row r="432" customHeight="1" spans="1:5">
      <c r="A432" s="11" t="str">
        <f>"2024071102"</f>
        <v>2024071102</v>
      </c>
      <c r="B432" s="12">
        <v>0</v>
      </c>
      <c r="C432" s="13">
        <v>0</v>
      </c>
      <c r="D432" s="13">
        <v>0</v>
      </c>
      <c r="E432" s="11" t="s">
        <v>6</v>
      </c>
    </row>
    <row r="433" customHeight="1" spans="1:5">
      <c r="A433" s="11" t="str">
        <f>"2024071103"</f>
        <v>2024071103</v>
      </c>
      <c r="B433" s="12">
        <v>0</v>
      </c>
      <c r="C433" s="13">
        <v>0</v>
      </c>
      <c r="D433" s="13">
        <v>0</v>
      </c>
      <c r="E433" s="11" t="s">
        <v>6</v>
      </c>
    </row>
    <row r="434" customHeight="1" spans="1:5">
      <c r="A434" s="11" t="str">
        <f>"2024071110"</f>
        <v>2024071110</v>
      </c>
      <c r="B434" s="12">
        <v>0</v>
      </c>
      <c r="C434" s="13">
        <v>0</v>
      </c>
      <c r="D434" s="13">
        <v>0</v>
      </c>
      <c r="E434" s="11" t="s">
        <v>6</v>
      </c>
    </row>
    <row r="435" customHeight="1" spans="1:5">
      <c r="A435" s="11" t="str">
        <f>"2024071124"</f>
        <v>2024071124</v>
      </c>
      <c r="B435" s="12">
        <v>0</v>
      </c>
      <c r="C435" s="13">
        <v>0</v>
      </c>
      <c r="D435" s="13">
        <v>0</v>
      </c>
      <c r="E435" s="11" t="s">
        <v>6</v>
      </c>
    </row>
    <row r="436" customHeight="1" spans="1:5">
      <c r="A436" s="11" t="str">
        <f>"2024071126"</f>
        <v>2024071126</v>
      </c>
      <c r="B436" s="12">
        <v>0</v>
      </c>
      <c r="C436" s="13">
        <v>0</v>
      </c>
      <c r="D436" s="13">
        <v>0</v>
      </c>
      <c r="E436" s="11" t="s">
        <v>6</v>
      </c>
    </row>
    <row r="437" customHeight="1" spans="1:5">
      <c r="A437" s="11" t="str">
        <f>"2024071127"</f>
        <v>2024071127</v>
      </c>
      <c r="B437" s="12">
        <v>0</v>
      </c>
      <c r="C437" s="13">
        <v>0</v>
      </c>
      <c r="D437" s="13">
        <v>0</v>
      </c>
      <c r="E437" s="11" t="s">
        <v>6</v>
      </c>
    </row>
    <row r="438" customHeight="1" spans="1:5">
      <c r="A438" s="11" t="str">
        <f>"2024071130"</f>
        <v>2024071130</v>
      </c>
      <c r="B438" s="12">
        <v>0</v>
      </c>
      <c r="C438" s="13">
        <v>0</v>
      </c>
      <c r="D438" s="13">
        <v>0</v>
      </c>
      <c r="E438" s="11" t="s">
        <v>6</v>
      </c>
    </row>
    <row r="439" customHeight="1" spans="1:5">
      <c r="A439" s="11" t="str">
        <f>"2024071202"</f>
        <v>2024071202</v>
      </c>
      <c r="B439" s="12">
        <v>0</v>
      </c>
      <c r="C439" s="13">
        <v>0</v>
      </c>
      <c r="D439" s="13">
        <v>0</v>
      </c>
      <c r="E439" s="11" t="s">
        <v>6</v>
      </c>
    </row>
    <row r="440" customHeight="1" spans="1:5">
      <c r="A440" s="11" t="str">
        <f>"2024071216"</f>
        <v>2024071216</v>
      </c>
      <c r="B440" s="12">
        <v>0</v>
      </c>
      <c r="C440" s="13">
        <v>0</v>
      </c>
      <c r="D440" s="13">
        <v>0</v>
      </c>
      <c r="E440" s="11" t="s">
        <v>6</v>
      </c>
    </row>
    <row r="441" customHeight="1" spans="1:5">
      <c r="A441" s="11" t="str">
        <f>"2024071224"</f>
        <v>2024071224</v>
      </c>
      <c r="B441" s="12">
        <v>0</v>
      </c>
      <c r="C441" s="13">
        <v>0</v>
      </c>
      <c r="D441" s="13">
        <v>0</v>
      </c>
      <c r="E441" s="11" t="s">
        <v>6</v>
      </c>
    </row>
    <row r="442" customHeight="1" spans="1:5">
      <c r="A442" s="11" t="str">
        <f>"2024071229"</f>
        <v>2024071229</v>
      </c>
      <c r="B442" s="12">
        <v>0</v>
      </c>
      <c r="C442" s="13">
        <v>0</v>
      </c>
      <c r="D442" s="13">
        <v>0</v>
      </c>
      <c r="E442" s="11" t="s">
        <v>6</v>
      </c>
    </row>
    <row r="443" customHeight="1" spans="1:5">
      <c r="A443" s="11" t="str">
        <f>"2024071230"</f>
        <v>2024071230</v>
      </c>
      <c r="B443" s="12">
        <v>0</v>
      </c>
      <c r="C443" s="13">
        <v>0</v>
      </c>
      <c r="D443" s="13">
        <v>0</v>
      </c>
      <c r="E443" s="11" t="s">
        <v>6</v>
      </c>
    </row>
    <row r="444" customHeight="1" spans="1:5">
      <c r="A444" s="11" t="str">
        <f>"2024071311"</f>
        <v>2024071311</v>
      </c>
      <c r="B444" s="12">
        <v>0</v>
      </c>
      <c r="C444" s="13">
        <v>0</v>
      </c>
      <c r="D444" s="13">
        <v>0</v>
      </c>
      <c r="E444" s="11" t="s">
        <v>6</v>
      </c>
    </row>
    <row r="445" customHeight="1" spans="1:5">
      <c r="A445" s="11" t="str">
        <f>"2024071318"</f>
        <v>2024071318</v>
      </c>
      <c r="B445" s="12">
        <v>0</v>
      </c>
      <c r="C445" s="13">
        <v>0</v>
      </c>
      <c r="D445" s="13">
        <v>0</v>
      </c>
      <c r="E445" s="11" t="s">
        <v>6</v>
      </c>
    </row>
    <row r="446" customHeight="1" spans="1:5">
      <c r="A446" s="11" t="str">
        <f>"2024071410"</f>
        <v>2024071410</v>
      </c>
      <c r="B446" s="12">
        <v>0</v>
      </c>
      <c r="C446" s="13">
        <v>0</v>
      </c>
      <c r="D446" s="13">
        <v>0</v>
      </c>
      <c r="E446" s="11" t="s">
        <v>6</v>
      </c>
    </row>
    <row r="447" customHeight="1" spans="1:5">
      <c r="A447" s="11" t="str">
        <f>"2024071418"</f>
        <v>2024071418</v>
      </c>
      <c r="B447" s="12">
        <v>0</v>
      </c>
      <c r="C447" s="13">
        <v>0</v>
      </c>
      <c r="D447" s="13">
        <v>0</v>
      </c>
      <c r="E447" s="11" t="s">
        <v>6</v>
      </c>
    </row>
    <row r="448" customHeight="1" spans="1:5">
      <c r="A448" s="11" t="str">
        <f>"2024071424"</f>
        <v>2024071424</v>
      </c>
      <c r="B448" s="12">
        <v>0</v>
      </c>
      <c r="C448" s="13">
        <v>0</v>
      </c>
      <c r="D448" s="13">
        <v>0</v>
      </c>
      <c r="E448" s="11" t="s">
        <v>6</v>
      </c>
    </row>
    <row r="449" customHeight="1" spans="1:5">
      <c r="A449" s="11" t="str">
        <f>"2024071430"</f>
        <v>2024071430</v>
      </c>
      <c r="B449" s="12">
        <v>0</v>
      </c>
      <c r="C449" s="13">
        <v>0</v>
      </c>
      <c r="D449" s="13">
        <v>0</v>
      </c>
      <c r="E449" s="11" t="s">
        <v>6</v>
      </c>
    </row>
    <row r="450" customHeight="1" spans="1:5">
      <c r="A450" s="11" t="str">
        <f>"2024071431"</f>
        <v>2024071431</v>
      </c>
      <c r="B450" s="12">
        <v>0</v>
      </c>
      <c r="C450" s="13">
        <v>0</v>
      </c>
      <c r="D450" s="13">
        <v>0</v>
      </c>
      <c r="E450" s="11" t="s">
        <v>6</v>
      </c>
    </row>
    <row r="451" customHeight="1" spans="1:5">
      <c r="A451" s="11" t="str">
        <f>"2024071501"</f>
        <v>2024071501</v>
      </c>
      <c r="B451" s="12">
        <v>0</v>
      </c>
      <c r="C451" s="13">
        <v>0</v>
      </c>
      <c r="D451" s="13">
        <v>0</v>
      </c>
      <c r="E451" s="11" t="s">
        <v>6</v>
      </c>
    </row>
    <row r="452" customHeight="1" spans="1:5">
      <c r="A452" s="11" t="str">
        <f>"2024071504"</f>
        <v>2024071504</v>
      </c>
      <c r="B452" s="12">
        <v>0</v>
      </c>
      <c r="C452" s="13">
        <v>0</v>
      </c>
      <c r="D452" s="13">
        <v>0</v>
      </c>
      <c r="E452" s="11" t="s">
        <v>6</v>
      </c>
    </row>
    <row r="453" customHeight="1" spans="1:5">
      <c r="A453" s="11" t="str">
        <f>"2024071506"</f>
        <v>2024071506</v>
      </c>
      <c r="B453" s="12">
        <v>0</v>
      </c>
      <c r="C453" s="13">
        <v>0</v>
      </c>
      <c r="D453" s="13">
        <v>0</v>
      </c>
      <c r="E453" s="11" t="s">
        <v>6</v>
      </c>
    </row>
    <row r="454" customHeight="1" spans="1:5">
      <c r="A454" s="11" t="str">
        <f>"2024071509"</f>
        <v>2024071509</v>
      </c>
      <c r="B454" s="12">
        <v>0</v>
      </c>
      <c r="C454" s="13">
        <v>0</v>
      </c>
      <c r="D454" s="13">
        <v>0</v>
      </c>
      <c r="E454" s="11" t="s">
        <v>6</v>
      </c>
    </row>
    <row r="455" customHeight="1" spans="1:5">
      <c r="A455" s="11" t="str">
        <f>"2024071510"</f>
        <v>2024071510</v>
      </c>
      <c r="B455" s="12">
        <v>0</v>
      </c>
      <c r="C455" s="13">
        <v>0</v>
      </c>
      <c r="D455" s="13">
        <v>0</v>
      </c>
      <c r="E455" s="11" t="s">
        <v>6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6712_66a73d9798ed9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黄明月</dc:creator>
  <cp:lastModifiedBy>郝莉莉</cp:lastModifiedBy>
  <dcterms:created xsi:type="dcterms:W3CDTF">2024-07-29T07:01:00Z</dcterms:created>
  <dcterms:modified xsi:type="dcterms:W3CDTF">2024-08-02T08:28:19Z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41973EE544CC4C7988291C205DFA2F23_12</vt:lpwstr>
  </property>
  <property fmtid="{D5CDD505-2E9C-101B-9397-08002B2CF9AE}" pid="3" name="KSOProductBuildVer">
    <vt:lpwstr>2052-11.8.2.10229</vt:lpwstr>
  </property>
</Properties>
</file>